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EJECUCION PESUP. DEL GASTO 2026\REL.  EJEC. 2026\MARZO 2026\ENVIAR\"/>
    </mc:Choice>
  </mc:AlternateContent>
  <bookViews>
    <workbookView xWindow="0" yWindow="0" windowWidth="19200" windowHeight="11595"/>
  </bookViews>
  <sheets>
    <sheet name="Plantilla Ejecución " sheetId="3" r:id="rId1"/>
  </sheets>
  <definedNames>
    <definedName name="_xlnm.Print_Area" localSheetId="0">'Plantilla Ejecución '!$A$1:$G$113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F17" i="3" l="1"/>
  <c r="G91" i="3" l="1"/>
  <c r="G90" i="3"/>
  <c r="G89" i="3"/>
  <c r="G88" i="3"/>
  <c r="G87" i="3"/>
  <c r="G86" i="3"/>
  <c r="G85" i="3"/>
  <c r="G84" i="3"/>
  <c r="G81" i="3"/>
  <c r="G80" i="3"/>
  <c r="G79" i="3"/>
  <c r="G78" i="3"/>
  <c r="G76" i="3"/>
  <c r="G75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53" i="3"/>
  <c r="G52" i="3"/>
  <c r="G50" i="3"/>
  <c r="G49" i="3"/>
  <c r="G48" i="3"/>
  <c r="G47" i="3"/>
  <c r="G46" i="3"/>
  <c r="G45" i="3"/>
  <c r="G44" i="3"/>
  <c r="G42" i="3"/>
  <c r="G41" i="3"/>
  <c r="G40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5" i="3"/>
  <c r="G24" i="3"/>
  <c r="G22" i="3"/>
  <c r="G21" i="3"/>
  <c r="G20" i="3"/>
  <c r="G19" i="3"/>
  <c r="G18" i="3"/>
  <c r="F82" i="3"/>
  <c r="F23" i="3"/>
  <c r="E92" i="3"/>
  <c r="E77" i="3"/>
  <c r="E74" i="3"/>
  <c r="E69" i="3"/>
  <c r="E59" i="3"/>
  <c r="E51" i="3"/>
  <c r="E43" i="3"/>
  <c r="E33" i="3"/>
  <c r="E23" i="3"/>
  <c r="E17" i="3"/>
  <c r="E16" i="3" s="1"/>
  <c r="E82" i="3" l="1"/>
  <c r="E93" i="3" s="1"/>
  <c r="E15" i="3"/>
  <c r="D92" i="3"/>
  <c r="D77" i="3"/>
  <c r="D74" i="3"/>
  <c r="D69" i="3"/>
  <c r="D59" i="3"/>
  <c r="D51" i="3"/>
  <c r="D43" i="3"/>
  <c r="D33" i="3"/>
  <c r="D23" i="3"/>
  <c r="G23" i="3" s="1"/>
  <c r="D17" i="3"/>
  <c r="D15" i="3" s="1"/>
  <c r="G17" i="3" l="1"/>
  <c r="D16" i="3"/>
  <c r="D82" i="3"/>
  <c r="D93" i="3" s="1"/>
  <c r="F77" i="3"/>
  <c r="G77" i="3" s="1"/>
  <c r="F74" i="3"/>
  <c r="G74" i="3" s="1"/>
  <c r="F69" i="3"/>
  <c r="G69" i="3" s="1"/>
  <c r="F59" i="3"/>
  <c r="F51" i="3"/>
  <c r="G51" i="3" s="1"/>
  <c r="F43" i="3"/>
  <c r="G43" i="3" s="1"/>
  <c r="F33" i="3"/>
  <c r="C77" i="3"/>
  <c r="C74" i="3"/>
  <c r="C69" i="3"/>
  <c r="C59" i="3"/>
  <c r="C51" i="3"/>
  <c r="C43" i="3"/>
  <c r="C33" i="3"/>
  <c r="C23" i="3"/>
  <c r="C17" i="3"/>
  <c r="G59" i="3" l="1"/>
  <c r="F16" i="3"/>
  <c r="G16" i="3" s="1"/>
  <c r="G33" i="3"/>
  <c r="F15" i="3"/>
  <c r="G15" i="3" s="1"/>
  <c r="C15" i="3"/>
  <c r="G82" i="3"/>
  <c r="C82" i="3"/>
  <c r="C16" i="3"/>
  <c r="F92" i="3" l="1"/>
  <c r="G92" i="3" s="1"/>
  <c r="C92" i="3"/>
  <c r="C93" i="3" s="1"/>
  <c r="B74" i="3" l="1"/>
  <c r="B69" i="3"/>
  <c r="B59" i="3"/>
  <c r="B51" i="3"/>
  <c r="B43" i="3"/>
  <c r="B33" i="3"/>
  <c r="B23" i="3"/>
  <c r="B17" i="3"/>
  <c r="B82" i="3" l="1"/>
  <c r="B93" i="3" s="1"/>
  <c r="B16" i="3" l="1"/>
  <c r="B15" i="3" s="1"/>
  <c r="G93" i="3"/>
  <c r="F93" i="3" l="1"/>
</calcChain>
</file>

<file path=xl/sharedStrings.xml><?xml version="1.0" encoding="utf-8"?>
<sst xmlns="http://schemas.openxmlformats.org/spreadsheetml/2006/main" count="115" uniqueCount="111">
  <si>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</si>
  <si>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</si>
  <si>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</si>
  <si>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</si>
  <si>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</si>
  <si>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</si>
  <si>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</si>
  <si>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</si>
  <si>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</si>
  <si>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</si>
  <si>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</si>
  <si>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</si>
  <si>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</si>
  <si>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</si>
  <si>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</si>
  <si>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</si>
  <si>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</si>
  <si>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</si>
  <si>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</si>
  <si>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</si>
  <si>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</si>
  <si>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</si>
  <si>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</si>
  <si>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</si>
  <si>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</si>
  <si>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</si>
  <si>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</si>
  <si>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</si>
  <si>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</si>
  <si>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</si>
  <si>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</si>
  <si>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</si>
  <si>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</si>
  <si>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</si>
  <si>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</si>
  <si>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</si>
  <si>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</si>
  <si>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</si>
  <si>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</si>
  <si>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</si>
  <si>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</si>
  <si>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</si>
  <si>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</si>
  <si>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Instituto Dominicano de Meteorología (INDOMET)</t>
  </si>
  <si>
    <t xml:space="preserve">Presupuesto de Gastos y Aplicaciones Financieras 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</si>
  <si>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</si>
  <si>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</si>
  <si>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</si>
  <si>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</si>
  <si>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</si>
  <si>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</si>
  <si>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</si>
  <si>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</si>
  <si>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</si>
  <si>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</si>
  <si>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</si>
  <si>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</si>
  <si>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</si>
  <si>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</si>
  <si>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</si>
  <si>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</si>
  <si>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</si>
  <si>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</si>
  <si>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</si>
  <si>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</si>
  <si>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</si>
  <si>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</si>
  <si>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</si>
  <si>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</si>
  <si>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</si>
  <si>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</si>
  <si>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</si>
  <si>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</si>
  <si>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</si>
  <si>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</si>
  <si>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</si>
  <si>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</si>
  <si>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</si>
  <si>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</si>
  <si>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</si>
  <si>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</si>
  <si>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</si>
  <si>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</si>
  <si>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</si>
  <si>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</si>
  <si>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</si>
  <si>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</si>
  <si>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</si>
  <si>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</si>
  <si>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</si>
  <si>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</si>
  <si>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</si>
  <si>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NOTAS:</t>
  </si>
  <si>
    <t xml:space="preserve">3. Se presenta la clasificación objetal del gasto al nivel de cuenta. </t>
  </si>
  <si>
    <t>4. Fecha de imputación: último día del mes analizado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</si>
  <si>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</si>
  <si>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</si>
  <si>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</si>
  <si>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</si>
  <si>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</si>
  <si>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</si>
  <si>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</si>
  <si>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</si>
  <si>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LIC. MERCEDES DE LA CRUZ</t>
  </si>
  <si>
    <t>Enc.  Div. De Contabilidad</t>
  </si>
  <si>
    <t>Año 2026</t>
  </si>
  <si>
    <t>TOTAL EJECUTADO</t>
  </si>
  <si>
    <t>FEBRERO</t>
  </si>
  <si>
    <t xml:space="preserve"> Enc.  Administrativo Financiero</t>
  </si>
  <si>
    <t>ING. FRANCISCO EMILIANO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</si>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</sst>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#,##0.00000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7" fillId="0" borderId="0" applyFont="0" applyFill="0" applyBorder="0" applyAlignment="0" applyProtection="0"/>
  </cellStyleXfs>
  <cellXfs count="13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21" fillId="0" borderId="0" xfId="0" applyFont="1" applyBorder="1" applyAlignment="1">
      <alignment vertical="center" wrapText="1"/>
    </xf>
    <xf numFmtId="165" fontId="18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164" fontId="0" fillId="0" borderId="0" xfId="3" applyFont="1" applyBorder="1" applyAlignment="1">
      <alignment vertical="center" wrapText="1"/>
    </xf>
    <xf numFmtId="4" fontId="0" fillId="0" borderId="0" xfId="0" applyNumberFormat="1" applyBorder="1"/>
    <xf numFmtId="164" fontId="26" fillId="0" borderId="0" xfId="3" applyFont="1" applyFill="1" applyBorder="1" applyAlignment="1">
      <alignment horizontal="center" vertical="center" wrapText="1"/>
    </xf>
    <xf numFmtId="164" fontId="27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8" fillId="3" borderId="2" xfId="3" applyNumberFormat="1" applyFont="1" applyFill="1" applyBorder="1" applyAlignment="1">
      <alignment horizontal="right" vertical="center"/>
    </xf>
    <xf numFmtId="4" fontId="26" fillId="4" borderId="4" xfId="0" applyNumberFormat="1" applyFont="1" applyFill="1" applyBorder="1" applyAlignment="1">
      <alignment vertical="center" wrapText="1"/>
    </xf>
    <xf numFmtId="4" fontId="26" fillId="0" borderId="0" xfId="0" applyNumberFormat="1" applyFont="1" applyBorder="1" applyAlignment="1">
      <alignment vertical="center"/>
    </xf>
    <xf numFmtId="4" fontId="26" fillId="4" borderId="6" xfId="0" applyNumberFormat="1" applyFont="1" applyFill="1" applyBorder="1" applyAlignment="1">
      <alignment vertical="center" wrapText="1"/>
    </xf>
    <xf numFmtId="43" fontId="18" fillId="3" borderId="6" xfId="1" applyNumberFormat="1" applyFont="1" applyFill="1" applyBorder="1" applyAlignment="1">
      <alignment horizontal="right" vertical="center"/>
    </xf>
    <xf numFmtId="49" fontId="18" fillId="3" borderId="5" xfId="0" applyNumberFormat="1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164" fontId="5" fillId="0" borderId="0" xfId="3" applyFont="1" applyFill="1" applyBorder="1" applyAlignment="1">
      <alignment horizontal="center" vertical="center" wrapText="1"/>
    </xf>
    <xf numFmtId="164" fontId="25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3" applyFont="1" applyBorder="1" applyAlignment="1">
      <alignment vertical="center"/>
    </xf>
    <xf numFmtId="43" fontId="18" fillId="3" borderId="7" xfId="1" applyNumberFormat="1" applyFont="1" applyFill="1" applyBorder="1" applyAlignment="1">
      <alignment horizontal="right" vertical="center"/>
    </xf>
    <xf numFmtId="164" fontId="1" fillId="0" borderId="0" xfId="3" applyFont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0" fillId="0" borderId="0" xfId="3" applyFont="1" applyBorder="1" applyAlignment="1">
      <alignment horizontal="center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164" fontId="0" fillId="0" borderId="0" xfId="3" applyFont="1" applyFill="1" applyBorder="1" applyAlignment="1">
      <alignment vertical="center" wrapText="1"/>
    </xf>
    <xf numFmtId="164" fontId="0" fillId="0" borderId="0" xfId="3" applyFont="1" applyFill="1" applyBorder="1"/>
    <xf numFmtId="43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43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4" fontId="26" fillId="4" borderId="7" xfId="0" applyNumberFormat="1" applyFont="1" applyFill="1" applyBorder="1" applyAlignment="1">
      <alignment vertical="center" wrapText="1"/>
    </xf>
    <xf numFmtId="164" fontId="0" fillId="0" borderId="0" xfId="3" applyFont="1" applyBorder="1" applyAlignment="1">
      <alignment horizontal="center" vertical="center"/>
    </xf>
    <xf numFmtId="0" fontId="0" fillId="0" borderId="0" xfId="3" applyNumberFormat="1" applyFont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Fill="1" applyBorder="1" applyAlignment="1">
      <alignment vertical="center"/>
    </xf>
    <xf numFmtId="0" fontId="0" fillId="0" borderId="0" xfId="3" applyNumberFormat="1" applyFont="1" applyBorder="1"/>
    <xf numFmtId="0" fontId="0" fillId="0" borderId="0" xfId="3" applyNumberFormat="1" applyFont="1" applyBorder="1" applyAlignment="1">
      <alignment vertical="center"/>
    </xf>
    <xf numFmtId="0" fontId="1" fillId="0" borderId="0" xfId="3" applyNumberFormat="1" applyFont="1" applyBorder="1" applyAlignment="1">
      <alignment horizontal="center" vertical="center"/>
    </xf>
    <xf numFmtId="0" fontId="0" fillId="0" borderId="0" xfId="3" applyNumberFormat="1" applyFont="1"/>
    <xf numFmtId="0" fontId="4" fillId="0" borderId="0" xfId="3" applyNumberFormat="1" applyFont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horizontal="center" vertical="center"/>
    </xf>
    <xf numFmtId="164" fontId="0" fillId="0" borderId="0" xfId="3" applyFont="1" applyAlignment="1">
      <alignment horizontal="center"/>
    </xf>
    <xf numFmtId="43" fontId="18" fillId="3" borderId="5" xfId="1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 wrapText="1"/>
    </xf>
    <xf numFmtId="0" fontId="23" fillId="0" borderId="0" xfId="3" applyNumberFormat="1" applyFont="1" applyBorder="1" applyAlignment="1">
      <alignment horizontal="center" vertical="center"/>
    </xf>
    <xf numFmtId="164" fontId="10" fillId="0" borderId="0" xfId="3" applyFont="1" applyFill="1" applyBorder="1" applyAlignment="1">
      <alignment horizontal="center" vertical="center" wrapText="1"/>
    </xf>
    <xf numFmtId="164" fontId="9" fillId="0" borderId="0" xfId="3" applyFont="1" applyFill="1" applyBorder="1" applyAlignment="1">
      <alignment horizontal="center" vertical="center" wrapText="1"/>
    </xf>
    <xf numFmtId="165" fontId="1" fillId="0" borderId="0" xfId="3" applyNumberFormat="1" applyFont="1" applyBorder="1" applyAlignment="1">
      <alignment vertical="center" wrapText="1"/>
    </xf>
    <xf numFmtId="164" fontId="17" fillId="0" borderId="0" xfId="3" applyFont="1" applyBorder="1" applyAlignment="1">
      <alignment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164" fontId="31" fillId="0" borderId="0" xfId="3" applyFont="1" applyBorder="1" applyAlignment="1">
      <alignment horizontal="right"/>
    </xf>
    <xf numFmtId="165" fontId="18" fillId="3" borderId="7" xfId="1" applyNumberFormat="1" applyFont="1" applyFill="1" applyBorder="1" applyAlignment="1">
      <alignment horizontal="right" vertical="center"/>
    </xf>
    <xf numFmtId="165" fontId="17" fillId="0" borderId="0" xfId="3" applyNumberFormat="1" applyFont="1" applyBorder="1" applyAlignment="1">
      <alignment vertical="center" wrapText="1"/>
    </xf>
    <xf numFmtId="165" fontId="17" fillId="3" borderId="5" xfId="3" applyNumberFormat="1" applyFont="1" applyFill="1" applyBorder="1" applyAlignment="1">
      <alignment vertical="center" wrapText="1"/>
    </xf>
    <xf numFmtId="164" fontId="20" fillId="2" borderId="5" xfId="3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4" fontId="31" fillId="0" borderId="0" xfId="3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3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7</xdr:row>
      <xdr:rowOff>114300</xdr:rowOff>
    </xdr:from>
    <xdr:to>
      <xdr:col>6</xdr:col>
      <xdr:colOff>1086112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752474</xdr:colOff>
      <xdr:row>2</xdr:row>
      <xdr:rowOff>85724</xdr:rowOff>
    </xdr:from>
    <xdr:to>
      <xdr:col>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409575</xdr:colOff>
      <xdr:row>0</xdr:row>
      <xdr:rowOff>104776</xdr:rowOff>
    </xdr:from>
    <xdr:to>
      <xdr:col>4</xdr:col>
      <xdr:colOff>104775</xdr:colOff>
      <xdr:row>5</xdr:row>
      <xdr:rowOff>130174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01" t="19637" r="40159" b="11650"/>
        <a:stretch/>
      </xdr:blipFill>
      <xdr:spPr bwMode="auto">
        <a:xfrm>
          <a:off x="3143250" y="104776"/>
          <a:ext cx="2762250" cy="11683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43" zoomScaleNormal="100" zoomScaleSheetLayoutView="80" workbookViewId="0">
      <selection activeCell="I50" sqref="I50"/>
    </sheetView>
  </sheetViews>
  <sheetFormatPr baseColWidth="10" defaultColWidth="9.140625" defaultRowHeight="15" x14ac:dyDescent="0.25"/>
  <cols>
    <col min="1" max="1" width="41" customWidth="1"/>
    <col min="2" max="2" width="15.85546875" customWidth="1"/>
    <col min="3" max="3" width="14.5703125" customWidth="1"/>
    <col min="4" max="4" width="15.5703125" customWidth="1"/>
    <col min="5" max="5" width="13.5703125" style="100" customWidth="1"/>
    <col min="6" max="6" width="15.7109375" customWidth="1"/>
    <col min="7" max="7" width="20.28515625" customWidth="1"/>
    <col min="8" max="8" width="19" customWidth="1"/>
    <col min="9" max="9" width="13.28515625" customWidth="1"/>
    <col min="10" max="10" width="16.28515625" customWidth="1"/>
    <col min="11" max="11" width="16.85546875" customWidth="1"/>
  </cols>
  <sheetData>
    <row r="1" spans="1:12" x14ac:dyDescent="0.25">
      <c r="A1" s="13"/>
      <c r="B1" s="13"/>
      <c r="C1" s="13"/>
      <c r="D1" s="13"/>
      <c r="E1" s="94"/>
      <c r="F1" s="13"/>
    </row>
    <row r="2" spans="1:12" ht="15.75" x14ac:dyDescent="0.25">
      <c r="A2" s="13"/>
      <c r="B2" s="14"/>
      <c r="C2" s="14"/>
      <c r="D2" s="14"/>
      <c r="E2" s="94"/>
      <c r="F2" s="13"/>
    </row>
    <row r="3" spans="1:12" ht="15.75" x14ac:dyDescent="0.25">
      <c r="A3" s="13"/>
      <c r="B3" s="14"/>
      <c r="C3" s="14"/>
      <c r="D3" s="14"/>
      <c r="E3" s="94"/>
      <c r="F3" s="13"/>
    </row>
    <row r="4" spans="1:12" ht="22.5" customHeight="1" x14ac:dyDescent="0.25">
      <c r="B4" s="37"/>
      <c r="C4" s="37"/>
      <c r="D4" s="37"/>
      <c r="E4" s="94"/>
      <c r="F4" s="13"/>
    </row>
    <row r="5" spans="1:12" ht="21" customHeight="1" x14ac:dyDescent="0.25">
      <c r="B5" s="37"/>
      <c r="C5" s="37"/>
      <c r="D5" s="37"/>
      <c r="E5" s="94"/>
      <c r="F5" s="13"/>
    </row>
    <row r="6" spans="1:12" ht="13.5" customHeight="1" x14ac:dyDescent="0.25">
      <c r="B6" s="37"/>
      <c r="C6" s="37"/>
      <c r="D6" s="37"/>
      <c r="E6" s="94"/>
      <c r="F6" s="13"/>
    </row>
    <row r="7" spans="1:12" ht="21" customHeight="1" x14ac:dyDescent="0.25">
      <c r="A7" s="126" t="s">
        <v>90</v>
      </c>
      <c r="B7" s="126"/>
      <c r="C7" s="126"/>
      <c r="D7" s="126"/>
      <c r="E7" s="126"/>
      <c r="F7" s="126"/>
      <c r="G7" s="126"/>
    </row>
    <row r="8" spans="1:12" ht="17.25" customHeight="1" x14ac:dyDescent="0.25">
      <c r="A8" s="126" t="s">
        <v>43</v>
      </c>
      <c r="B8" s="126"/>
      <c r="C8" s="126"/>
      <c r="D8" s="126"/>
      <c r="E8" s="126"/>
      <c r="F8" s="126"/>
      <c r="G8" s="126"/>
    </row>
    <row r="9" spans="1:12" ht="16.5" customHeight="1" x14ac:dyDescent="0.25">
      <c r="A9" s="131" t="s">
        <v>105</v>
      </c>
      <c r="B9" s="131"/>
      <c r="C9" s="131"/>
      <c r="D9" s="131"/>
      <c r="E9" s="131"/>
      <c r="F9" s="131"/>
      <c r="G9" s="131"/>
    </row>
    <row r="10" spans="1:12" ht="15" customHeight="1" x14ac:dyDescent="0.25">
      <c r="A10" s="131" t="s">
        <v>44</v>
      </c>
      <c r="B10" s="131"/>
      <c r="C10" s="131"/>
      <c r="D10" s="131"/>
      <c r="E10" s="131"/>
      <c r="F10" s="131"/>
      <c r="G10" s="131"/>
    </row>
    <row r="11" spans="1:12" ht="11.25" customHeight="1" x14ac:dyDescent="0.25">
      <c r="A11" s="130" t="s">
        <v>36</v>
      </c>
      <c r="B11" s="130"/>
      <c r="C11" s="130"/>
      <c r="D11" s="130"/>
      <c r="E11" s="95"/>
      <c r="F11" s="13"/>
    </row>
    <row r="12" spans="1:12" x14ac:dyDescent="0.25">
      <c r="A12" s="127" t="s">
        <v>91</v>
      </c>
      <c r="B12" s="127"/>
      <c r="C12" s="127"/>
      <c r="D12" s="127"/>
      <c r="E12" s="127"/>
      <c r="F12" s="127"/>
      <c r="G12" s="127"/>
      <c r="H12" s="12"/>
    </row>
    <row r="13" spans="1:12" ht="5.25" customHeight="1" thickBot="1" x14ac:dyDescent="0.3">
      <c r="A13" s="27"/>
      <c r="B13" s="27"/>
      <c r="C13" s="27"/>
      <c r="D13" s="27"/>
      <c r="E13" s="95"/>
      <c r="F13" s="13"/>
    </row>
    <row r="14" spans="1:12" ht="30.75" thickBot="1" x14ac:dyDescent="0.3">
      <c r="A14" s="52" t="s">
        <v>45</v>
      </c>
      <c r="B14" s="53" t="s">
        <v>39</v>
      </c>
      <c r="C14" s="53" t="s">
        <v>40</v>
      </c>
      <c r="D14" s="54" t="s">
        <v>38</v>
      </c>
      <c r="E14" s="54" t="s">
        <v>107</v>
      </c>
      <c r="F14" s="54" t="s">
        <v>110</v>
      </c>
      <c r="G14" s="113" t="s">
        <v>106</v>
      </c>
      <c r="H14" s="66"/>
      <c r="I14" s="78"/>
      <c r="J14" s="24"/>
      <c r="K14" s="18"/>
      <c r="L14" s="18"/>
    </row>
    <row r="15" spans="1:12" x14ac:dyDescent="0.25">
      <c r="A15" s="41" t="s">
        <v>0</v>
      </c>
      <c r="B15" s="46">
        <f>+B16</f>
        <v>266985449</v>
      </c>
      <c r="C15" s="38">
        <f>+C17+C23+C33+C43+C51+C59+C69+C74+C77</f>
        <v>40000000</v>
      </c>
      <c r="D15" s="47">
        <f>+D17+D23+D33+D43+D51+D59+D69+D74+D77</f>
        <v>15570420.560000001</v>
      </c>
      <c r="E15" s="47">
        <f>+E17+E23+E33+E43+E51+E59+E69+E74+E77</f>
        <v>19741529.259999998</v>
      </c>
      <c r="F15" s="38">
        <f>+F17+F23+F33+F43+F51+F59+F69+F74+F77</f>
        <v>17125925.899999999</v>
      </c>
      <c r="G15" s="71">
        <f>+D15+E15+F15</f>
        <v>52437875.719999999</v>
      </c>
      <c r="H15" s="44"/>
      <c r="I15" s="44"/>
      <c r="J15" s="45"/>
      <c r="K15" s="32"/>
      <c r="L15" s="32"/>
    </row>
    <row r="16" spans="1:12" s="36" customFormat="1" x14ac:dyDescent="0.25">
      <c r="A16" s="63" t="s">
        <v>1</v>
      </c>
      <c r="B16" s="46">
        <f>+B17+B23+B33+B43+B59+B69</f>
        <v>266985449</v>
      </c>
      <c r="C16" s="38">
        <f>+C17+C23+C33+C43+C51+C59+C69+C74+C77</f>
        <v>40000000</v>
      </c>
      <c r="D16" s="47">
        <f>+D17+D23+D33+D43+D51+D59+D69+D74</f>
        <v>15570420.560000001</v>
      </c>
      <c r="E16" s="47">
        <f>+E17+E23+E33+E43+E51+E59+E69+E74</f>
        <v>19741529.259999998</v>
      </c>
      <c r="F16" s="38">
        <f>+F17+F23+F33+F43+F51+F59+F69+F77</f>
        <v>17125925.899999999</v>
      </c>
      <c r="G16" s="71">
        <f>+D16+E16+F16</f>
        <v>52437875.719999999</v>
      </c>
      <c r="H16" s="81"/>
      <c r="I16" s="81"/>
    </row>
    <row r="17" spans="1:12" s="35" customFormat="1" ht="23.25" customHeight="1" x14ac:dyDescent="0.25">
      <c r="A17" s="63" t="s">
        <v>2</v>
      </c>
      <c r="B17" s="46">
        <f>+B18+B19+B20+B21+B22</f>
        <v>218490000</v>
      </c>
      <c r="C17" s="38">
        <f>+C18+C19+C20+C21+C22</f>
        <v>7000000</v>
      </c>
      <c r="D17" s="47">
        <f>+D18+D19+D20+D21+D22</f>
        <v>14867795.810000001</v>
      </c>
      <c r="E17" s="47">
        <f>+E18+E19+E20+E21+E22</f>
        <v>14994955.09</v>
      </c>
      <c r="F17" s="38">
        <f>+F18+F19+F20+F21+F22</f>
        <v>15051766.890000001</v>
      </c>
      <c r="G17" s="71">
        <f>+D17+E17+F17</f>
        <v>44914517.789999999</v>
      </c>
      <c r="H17" s="81"/>
      <c r="I17" s="81"/>
      <c r="J17" s="36"/>
      <c r="K17" s="36"/>
      <c r="L17" s="36"/>
    </row>
    <row r="18" spans="1:12" s="36" customFormat="1" x14ac:dyDescent="0.25">
      <c r="A18" s="75" t="s">
        <v>3</v>
      </c>
      <c r="B18" s="64">
        <v>163420000</v>
      </c>
      <c r="C18" s="48">
        <v>7000000</v>
      </c>
      <c r="D18" s="65">
        <v>11875043.17</v>
      </c>
      <c r="E18" s="125">
        <v>11975043.17</v>
      </c>
      <c r="F18" s="48">
        <v>12052043.17</v>
      </c>
      <c r="G18" s="112">
        <f>+D18+E18+F18</f>
        <v>35902129.509999998</v>
      </c>
      <c r="H18" s="81"/>
      <c r="I18" s="65"/>
      <c r="J18" s="114"/>
      <c r="K18" s="48"/>
    </row>
    <row r="19" spans="1:12" s="36" customFormat="1" ht="15" customHeight="1" x14ac:dyDescent="0.25">
      <c r="A19" s="75" t="s">
        <v>4</v>
      </c>
      <c r="B19" s="64">
        <v>29870000</v>
      </c>
      <c r="C19" s="48">
        <v>0</v>
      </c>
      <c r="D19" s="65">
        <v>1196390</v>
      </c>
      <c r="E19" s="125">
        <v>1206390</v>
      </c>
      <c r="F19" s="48">
        <v>1174390</v>
      </c>
      <c r="G19" s="112">
        <f>+D19+E19+F19</f>
        <v>3577170</v>
      </c>
      <c r="H19" s="81"/>
      <c r="I19" s="82"/>
      <c r="J19" s="82"/>
      <c r="K19" s="83"/>
    </row>
    <row r="20" spans="1:12" s="36" customFormat="1" ht="15" customHeight="1" x14ac:dyDescent="0.25">
      <c r="A20" s="75" t="s">
        <v>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116">
        <f t="shared" ref="G20:G81" si="0">+D20+E20+F20</f>
        <v>0</v>
      </c>
      <c r="H20" s="81"/>
      <c r="I20" s="86"/>
      <c r="J20" s="84"/>
      <c r="K20" s="85"/>
    </row>
    <row r="21" spans="1:12" s="36" customFormat="1" ht="15" customHeight="1" x14ac:dyDescent="0.25">
      <c r="A21" s="75" t="s">
        <v>42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116">
        <f t="shared" si="0"/>
        <v>0</v>
      </c>
      <c r="H21" s="81"/>
      <c r="J21" s="84"/>
      <c r="K21" s="85"/>
    </row>
    <row r="22" spans="1:12" s="36" customFormat="1" ht="21.75" customHeight="1" x14ac:dyDescent="0.25">
      <c r="A22" s="75" t="s">
        <v>5</v>
      </c>
      <c r="B22" s="64">
        <v>25200000</v>
      </c>
      <c r="C22" s="48">
        <v>0</v>
      </c>
      <c r="D22" s="65">
        <v>1796362.64</v>
      </c>
      <c r="E22" s="125">
        <v>1813521.92</v>
      </c>
      <c r="F22" s="48">
        <v>1825333.72</v>
      </c>
      <c r="G22" s="112">
        <f t="shared" si="0"/>
        <v>5435218.2799999993</v>
      </c>
      <c r="H22" s="81"/>
      <c r="J22" s="84"/>
      <c r="K22" s="86"/>
      <c r="L22" s="35"/>
    </row>
    <row r="23" spans="1:12" s="35" customFormat="1" ht="19.5" customHeight="1" x14ac:dyDescent="0.25">
      <c r="A23" s="63" t="s">
        <v>6</v>
      </c>
      <c r="B23" s="46">
        <f>+B24+B25+B26+B27+B28+B29+B30+B31+B32</f>
        <v>21868000</v>
      </c>
      <c r="C23" s="38">
        <f>+C24+C25+C26+C27+C28+C29+C30+C31+C32</f>
        <v>7000000</v>
      </c>
      <c r="D23" s="47">
        <f>+D24+D25+D26+D27+D28+D29+D30+D31+D32</f>
        <v>687256.12</v>
      </c>
      <c r="E23" s="47">
        <f>+E24+E25+E26+E27+E28+E29+E30+E31+E32</f>
        <v>283640.87</v>
      </c>
      <c r="F23" s="38">
        <f>+F24+F25+F26+F27+F28+F29+F30+F31+F32</f>
        <v>1903649.0099999998</v>
      </c>
      <c r="G23" s="112">
        <f t="shared" si="0"/>
        <v>2874546</v>
      </c>
      <c r="H23" s="81"/>
      <c r="I23" s="36"/>
      <c r="J23" s="84"/>
      <c r="K23" s="86"/>
      <c r="L23" s="36"/>
    </row>
    <row r="24" spans="1:12" s="88" customFormat="1" x14ac:dyDescent="0.25">
      <c r="A24" s="76" t="s">
        <v>7</v>
      </c>
      <c r="B24" s="64">
        <v>7000000</v>
      </c>
      <c r="C24" s="48">
        <v>0</v>
      </c>
      <c r="D24" s="65">
        <v>540632.53</v>
      </c>
      <c r="E24" s="125">
        <v>73581.77</v>
      </c>
      <c r="F24" s="48">
        <v>1174811.4099999999</v>
      </c>
      <c r="G24" s="112">
        <f t="shared" si="0"/>
        <v>1789025.71</v>
      </c>
      <c r="H24" s="81"/>
      <c r="I24" s="36"/>
      <c r="J24" s="84"/>
      <c r="K24" s="87"/>
      <c r="L24" s="36"/>
    </row>
    <row r="25" spans="1:12" s="36" customFormat="1" ht="16.5" customHeight="1" x14ac:dyDescent="0.25">
      <c r="A25" s="76" t="s">
        <v>32</v>
      </c>
      <c r="B25" s="64">
        <v>648000</v>
      </c>
      <c r="C25" s="48">
        <v>0</v>
      </c>
      <c r="D25" s="48">
        <v>0</v>
      </c>
      <c r="E25" s="48">
        <v>0</v>
      </c>
      <c r="F25" s="48">
        <v>0</v>
      </c>
      <c r="G25" s="116">
        <f t="shared" si="0"/>
        <v>0</v>
      </c>
      <c r="H25" s="81"/>
      <c r="J25" s="86"/>
      <c r="K25" s="83"/>
    </row>
    <row r="26" spans="1:12" s="36" customFormat="1" ht="18" customHeight="1" x14ac:dyDescent="0.25">
      <c r="A26" s="76" t="s">
        <v>8</v>
      </c>
      <c r="B26" s="64">
        <v>4020000</v>
      </c>
      <c r="C26" s="48">
        <v>0</v>
      </c>
      <c r="D26" s="48">
        <v>0</v>
      </c>
      <c r="E26" s="125">
        <v>210059.1</v>
      </c>
      <c r="F26" s="48">
        <v>216500</v>
      </c>
      <c r="G26" s="116">
        <f t="shared" si="0"/>
        <v>426559.1</v>
      </c>
      <c r="H26" s="81"/>
      <c r="I26" s="81"/>
      <c r="K26" s="88"/>
      <c r="L26" s="35"/>
    </row>
    <row r="27" spans="1:12" s="36" customFormat="1" ht="16.5" customHeight="1" x14ac:dyDescent="0.25">
      <c r="A27" s="76" t="s">
        <v>33</v>
      </c>
      <c r="B27" s="64">
        <v>640000</v>
      </c>
      <c r="C27" s="48">
        <v>7000000</v>
      </c>
      <c r="D27" s="48">
        <v>0</v>
      </c>
      <c r="E27" s="48">
        <v>0</v>
      </c>
      <c r="F27" s="48">
        <v>2200</v>
      </c>
      <c r="G27" s="116">
        <f t="shared" si="0"/>
        <v>2200</v>
      </c>
      <c r="H27" s="81"/>
      <c r="I27" s="81"/>
      <c r="L27" s="88"/>
    </row>
    <row r="28" spans="1:12" s="36" customFormat="1" x14ac:dyDescent="0.25">
      <c r="A28" s="76" t="s">
        <v>34</v>
      </c>
      <c r="B28" s="64">
        <v>124000</v>
      </c>
      <c r="C28" s="48">
        <v>0</v>
      </c>
      <c r="D28" s="48">
        <v>0</v>
      </c>
      <c r="E28" s="48">
        <v>0</v>
      </c>
      <c r="F28" s="48">
        <v>0</v>
      </c>
      <c r="G28" s="116">
        <f t="shared" si="0"/>
        <v>0</v>
      </c>
      <c r="H28" s="81"/>
      <c r="I28" s="81"/>
    </row>
    <row r="29" spans="1:12" s="36" customFormat="1" x14ac:dyDescent="0.25">
      <c r="A29" s="76" t="s">
        <v>22</v>
      </c>
      <c r="B29" s="64">
        <v>1020000</v>
      </c>
      <c r="C29" s="48">
        <v>0</v>
      </c>
      <c r="D29" s="48">
        <v>1680</v>
      </c>
      <c r="E29" s="48">
        <v>0</v>
      </c>
      <c r="F29" s="48">
        <v>0</v>
      </c>
      <c r="G29" s="112">
        <f t="shared" si="0"/>
        <v>1680</v>
      </c>
      <c r="H29" s="81"/>
      <c r="I29" s="81"/>
    </row>
    <row r="30" spans="1:12" s="36" customFormat="1" ht="27" customHeight="1" x14ac:dyDescent="0.25">
      <c r="A30" s="76" t="s">
        <v>9</v>
      </c>
      <c r="B30" s="64">
        <v>3480000</v>
      </c>
      <c r="C30" s="48">
        <v>0</v>
      </c>
      <c r="D30" s="48">
        <v>59590</v>
      </c>
      <c r="E30" s="48">
        <v>0</v>
      </c>
      <c r="F30" s="48">
        <v>0</v>
      </c>
      <c r="G30" s="112">
        <f t="shared" si="0"/>
        <v>59590</v>
      </c>
      <c r="H30" s="81"/>
      <c r="I30" s="81"/>
      <c r="J30" s="35"/>
    </row>
    <row r="31" spans="1:12" s="36" customFormat="1" ht="24" x14ac:dyDescent="0.25">
      <c r="A31" s="76" t="s">
        <v>10</v>
      </c>
      <c r="B31" s="64">
        <v>2176000</v>
      </c>
      <c r="C31" s="48">
        <v>0</v>
      </c>
      <c r="D31" s="48">
        <v>85353.59</v>
      </c>
      <c r="E31" s="48">
        <v>0</v>
      </c>
      <c r="F31" s="48">
        <v>0</v>
      </c>
      <c r="G31" s="112">
        <f t="shared" si="0"/>
        <v>85353.59</v>
      </c>
      <c r="H31" s="81"/>
      <c r="I31" s="81"/>
      <c r="J31" s="35"/>
    </row>
    <row r="32" spans="1:12" s="36" customFormat="1" x14ac:dyDescent="0.25">
      <c r="A32" s="76" t="s">
        <v>31</v>
      </c>
      <c r="B32" s="64">
        <v>2760000</v>
      </c>
      <c r="C32" s="48">
        <v>0</v>
      </c>
      <c r="D32" s="48">
        <v>0</v>
      </c>
      <c r="E32" s="48">
        <v>0</v>
      </c>
      <c r="F32" s="48">
        <v>510137.59999999998</v>
      </c>
      <c r="G32" s="116">
        <f t="shared" si="0"/>
        <v>510137.59999999998</v>
      </c>
      <c r="H32" s="81"/>
      <c r="I32" s="81"/>
    </row>
    <row r="33" spans="1:12" s="35" customFormat="1" ht="17.25" customHeight="1" x14ac:dyDescent="0.25">
      <c r="A33" s="63" t="s">
        <v>11</v>
      </c>
      <c r="B33" s="46">
        <f>+B34+B35+B36+B37+B38+B39+B40+B41+B42</f>
        <v>18283449</v>
      </c>
      <c r="C33" s="38">
        <f>+C34+C35+C36+C37+C38+C39+C40+C41+C42</f>
        <v>0</v>
      </c>
      <c r="D33" s="38">
        <f>+D34+D35+D36+D37+D38+D39+D40+D41+D42</f>
        <v>15368.63</v>
      </c>
      <c r="E33" s="38">
        <f>+E34+E35+E36+E37+E38+E39+E40+E41+E42</f>
        <v>142357.56</v>
      </c>
      <c r="F33" s="38">
        <f>+F34+F35+F36+F37+F38+F39+F40+F41+F42</f>
        <v>158238.01999999999</v>
      </c>
      <c r="G33" s="71">
        <f t="shared" si="0"/>
        <v>315964.20999999996</v>
      </c>
      <c r="H33" s="81"/>
      <c r="I33" s="81"/>
      <c r="K33" s="36"/>
      <c r="L33" s="36"/>
    </row>
    <row r="34" spans="1:12" s="35" customFormat="1" ht="18.75" customHeight="1" x14ac:dyDescent="0.25">
      <c r="A34" s="76" t="s">
        <v>12</v>
      </c>
      <c r="B34" s="64">
        <v>840000</v>
      </c>
      <c r="C34" s="48">
        <v>0</v>
      </c>
      <c r="D34" s="48">
        <v>0</v>
      </c>
      <c r="E34" s="48">
        <v>0</v>
      </c>
      <c r="F34" s="48">
        <v>0</v>
      </c>
      <c r="G34" s="116">
        <f t="shared" si="0"/>
        <v>0</v>
      </c>
      <c r="H34" s="81"/>
      <c r="I34" s="81"/>
      <c r="J34" s="36"/>
      <c r="K34" s="36"/>
      <c r="L34" s="36"/>
    </row>
    <row r="35" spans="1:12" s="36" customFormat="1" ht="18" customHeight="1" x14ac:dyDescent="0.25">
      <c r="A35" s="76" t="s">
        <v>13</v>
      </c>
      <c r="B35" s="64">
        <v>420000</v>
      </c>
      <c r="C35" s="48">
        <v>0</v>
      </c>
      <c r="D35" s="48">
        <v>0</v>
      </c>
      <c r="E35" s="125">
        <v>0.01</v>
      </c>
      <c r="F35" s="48">
        <v>70800</v>
      </c>
      <c r="G35" s="112">
        <f t="shared" si="0"/>
        <v>70800.009999999995</v>
      </c>
      <c r="H35" s="81"/>
      <c r="I35" s="81"/>
      <c r="K35" s="35"/>
    </row>
    <row r="36" spans="1:12" s="36" customFormat="1" x14ac:dyDescent="0.25">
      <c r="A36" s="76" t="s">
        <v>14</v>
      </c>
      <c r="B36" s="64">
        <v>660249</v>
      </c>
      <c r="C36" s="48">
        <v>0</v>
      </c>
      <c r="D36" s="48">
        <v>0</v>
      </c>
      <c r="E36" s="125">
        <v>0.01</v>
      </c>
      <c r="F36" s="48">
        <v>87438</v>
      </c>
      <c r="G36" s="112">
        <f t="shared" si="0"/>
        <v>87438.01</v>
      </c>
      <c r="H36" s="81"/>
      <c r="I36" s="81"/>
      <c r="K36" s="35"/>
      <c r="L36" s="35"/>
    </row>
    <row r="37" spans="1:12" s="36" customFormat="1" x14ac:dyDescent="0.25">
      <c r="A37" s="76" t="s">
        <v>28</v>
      </c>
      <c r="B37" s="64">
        <v>100000</v>
      </c>
      <c r="C37" s="48">
        <v>0</v>
      </c>
      <c r="D37" s="48">
        <v>0</v>
      </c>
      <c r="E37" s="48">
        <v>0</v>
      </c>
      <c r="F37" s="48">
        <v>0</v>
      </c>
      <c r="G37" s="116">
        <f t="shared" si="0"/>
        <v>0</v>
      </c>
      <c r="H37" s="81"/>
      <c r="I37" s="81"/>
      <c r="L37" s="35"/>
    </row>
    <row r="38" spans="1:12" s="36" customFormat="1" x14ac:dyDescent="0.25">
      <c r="A38" s="76" t="s">
        <v>15</v>
      </c>
      <c r="B38" s="64">
        <v>900000</v>
      </c>
      <c r="C38" s="48">
        <v>0</v>
      </c>
      <c r="D38" s="48">
        <v>0</v>
      </c>
      <c r="E38" s="48">
        <v>0</v>
      </c>
      <c r="F38" s="48">
        <v>0</v>
      </c>
      <c r="G38" s="116">
        <f t="shared" si="0"/>
        <v>0</v>
      </c>
      <c r="H38" s="81"/>
      <c r="I38" s="81"/>
    </row>
    <row r="39" spans="1:12" s="36" customFormat="1" ht="20.25" customHeight="1" x14ac:dyDescent="0.25">
      <c r="A39" s="76" t="s">
        <v>16</v>
      </c>
      <c r="B39" s="64">
        <v>2880000</v>
      </c>
      <c r="C39" s="48">
        <v>0</v>
      </c>
      <c r="D39" s="48">
        <v>0</v>
      </c>
      <c r="E39" s="48">
        <v>0</v>
      </c>
      <c r="F39" s="48">
        <v>0</v>
      </c>
      <c r="G39" s="116">
        <f t="shared" si="0"/>
        <v>0</v>
      </c>
      <c r="H39" s="81"/>
      <c r="I39" s="81"/>
    </row>
    <row r="40" spans="1:12" s="36" customFormat="1" ht="27.75" customHeight="1" x14ac:dyDescent="0.25">
      <c r="A40" s="76" t="s">
        <v>17</v>
      </c>
      <c r="B40" s="64">
        <v>8755200</v>
      </c>
      <c r="C40" s="48">
        <v>0</v>
      </c>
      <c r="D40" s="48">
        <v>0</v>
      </c>
      <c r="E40" s="48">
        <v>0</v>
      </c>
      <c r="F40" s="48">
        <v>0</v>
      </c>
      <c r="G40" s="116">
        <f t="shared" si="0"/>
        <v>0</v>
      </c>
      <c r="H40" s="81"/>
      <c r="I40" s="81"/>
    </row>
    <row r="41" spans="1:12" s="36" customFormat="1" ht="21.75" customHeight="1" x14ac:dyDescent="0.25">
      <c r="A41" s="76" t="s">
        <v>52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116">
        <f t="shared" si="0"/>
        <v>0</v>
      </c>
      <c r="H41" s="81"/>
      <c r="I41" s="81"/>
      <c r="L41" s="35"/>
    </row>
    <row r="42" spans="1:12" s="36" customFormat="1" x14ac:dyDescent="0.25">
      <c r="A42" s="76" t="s">
        <v>18</v>
      </c>
      <c r="B42" s="64">
        <v>3728000</v>
      </c>
      <c r="C42" s="48">
        <v>0</v>
      </c>
      <c r="D42" s="48">
        <v>15368.63</v>
      </c>
      <c r="E42" s="125">
        <v>142357.54</v>
      </c>
      <c r="F42" s="48">
        <v>0.02</v>
      </c>
      <c r="G42" s="112">
        <f t="shared" si="0"/>
        <v>157726.19</v>
      </c>
      <c r="H42" s="81"/>
      <c r="I42" s="81"/>
    </row>
    <row r="43" spans="1:12" s="35" customFormat="1" ht="18.75" customHeight="1" x14ac:dyDescent="0.25">
      <c r="A43" s="63" t="s">
        <v>29</v>
      </c>
      <c r="B43" s="46">
        <f>+B44+B45+B46+B47+B48+B49+B50</f>
        <v>2000000</v>
      </c>
      <c r="C43" s="38">
        <f>+C44+C45+C46+C47+C48+C49+C50</f>
        <v>0</v>
      </c>
      <c r="D43" s="38">
        <f>+D44+D45+D46+D47+D48+D49+D50</f>
        <v>0</v>
      </c>
      <c r="E43" s="38">
        <f>+E44+E45+E46+E47+E48+E49+E50</f>
        <v>4320575.74</v>
      </c>
      <c r="F43" s="38">
        <f>+F44+F45+F46+F47+F48+F49+F50</f>
        <v>0</v>
      </c>
      <c r="G43" s="112">
        <f t="shared" si="0"/>
        <v>4320575.74</v>
      </c>
      <c r="H43" s="81"/>
      <c r="I43" s="81"/>
      <c r="J43" s="36"/>
      <c r="K43" s="36"/>
      <c r="L43" s="36"/>
    </row>
    <row r="44" spans="1:12" s="36" customFormat="1" ht="19.5" customHeight="1" x14ac:dyDescent="0.25">
      <c r="A44" s="76" t="s">
        <v>53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116">
        <f t="shared" si="0"/>
        <v>0</v>
      </c>
      <c r="H44" s="81"/>
      <c r="I44" s="81"/>
    </row>
    <row r="45" spans="1:12" s="36" customFormat="1" ht="24" x14ac:dyDescent="0.25">
      <c r="A45" s="76" t="s">
        <v>54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116">
        <f t="shared" si="0"/>
        <v>0</v>
      </c>
      <c r="H45" s="81"/>
      <c r="I45" s="81"/>
    </row>
    <row r="46" spans="1:12" s="36" customFormat="1" ht="24" x14ac:dyDescent="0.25">
      <c r="A46" s="76" t="s">
        <v>55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116">
        <f t="shared" si="0"/>
        <v>0</v>
      </c>
      <c r="H46" s="81"/>
      <c r="I46" s="81"/>
    </row>
    <row r="47" spans="1:12" s="36" customFormat="1" ht="24" x14ac:dyDescent="0.25">
      <c r="A47" s="76" t="s">
        <v>56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116">
        <f t="shared" si="0"/>
        <v>0</v>
      </c>
      <c r="H47" s="81"/>
      <c r="I47" s="81"/>
    </row>
    <row r="48" spans="1:12" s="36" customFormat="1" ht="24" x14ac:dyDescent="0.25">
      <c r="A48" s="76" t="s">
        <v>57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116">
        <f t="shared" si="0"/>
        <v>0</v>
      </c>
      <c r="H48" s="81"/>
      <c r="I48" s="81"/>
    </row>
    <row r="49" spans="1:12" s="35" customFormat="1" ht="24" x14ac:dyDescent="0.25">
      <c r="A49" s="76" t="s">
        <v>30</v>
      </c>
      <c r="B49" s="64">
        <v>2000000</v>
      </c>
      <c r="C49" s="48">
        <v>0</v>
      </c>
      <c r="D49" s="48">
        <v>0</v>
      </c>
      <c r="E49" s="48">
        <v>4320575.74</v>
      </c>
      <c r="F49" s="48">
        <v>0</v>
      </c>
      <c r="G49" s="112">
        <f t="shared" si="0"/>
        <v>4320575.74</v>
      </c>
      <c r="H49" s="81"/>
      <c r="I49" s="81"/>
      <c r="K49" s="36"/>
      <c r="L49" s="36"/>
    </row>
    <row r="50" spans="1:12" s="36" customFormat="1" ht="24" x14ac:dyDescent="0.25">
      <c r="A50" s="76" t="s">
        <v>58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116">
        <f t="shared" si="0"/>
        <v>0</v>
      </c>
      <c r="H50" s="81"/>
      <c r="I50" s="81"/>
    </row>
    <row r="51" spans="1:12" s="36" customFormat="1" x14ac:dyDescent="0.25">
      <c r="A51" s="50" t="s">
        <v>59</v>
      </c>
      <c r="B51" s="38">
        <f>+B52+B53+B54+B55+B56+B57+B58</f>
        <v>0</v>
      </c>
      <c r="C51" s="38">
        <f>+C52+C53+C54+C55+C56+C57+C58</f>
        <v>0</v>
      </c>
      <c r="D51" s="38">
        <f>+D52+D53+D54+D55+D56+D57+D58</f>
        <v>0</v>
      </c>
      <c r="E51" s="38">
        <f>+E52+E53+E54+E55+E56+E57+E58</f>
        <v>0</v>
      </c>
      <c r="F51" s="38">
        <f>+F52+F53+F54+F55+F56+F57+F58</f>
        <v>0</v>
      </c>
      <c r="G51" s="116">
        <f t="shared" si="0"/>
        <v>0</v>
      </c>
      <c r="H51" s="81"/>
      <c r="I51" s="81"/>
    </row>
    <row r="52" spans="1:12" s="36" customFormat="1" ht="24" x14ac:dyDescent="0.25">
      <c r="A52" s="76" t="s">
        <v>60</v>
      </c>
      <c r="B52" s="48">
        <v>0</v>
      </c>
      <c r="C52" s="49">
        <v>0</v>
      </c>
      <c r="D52" s="49">
        <v>0</v>
      </c>
      <c r="E52" s="49">
        <v>0</v>
      </c>
      <c r="F52" s="49">
        <v>0</v>
      </c>
      <c r="G52" s="116">
        <f t="shared" si="0"/>
        <v>0</v>
      </c>
      <c r="H52" s="81"/>
      <c r="I52" s="81"/>
    </row>
    <row r="53" spans="1:12" s="36" customFormat="1" ht="24" x14ac:dyDescent="0.25">
      <c r="A53" s="76" t="s">
        <v>61</v>
      </c>
      <c r="B53" s="48">
        <v>0</v>
      </c>
      <c r="C53" s="49">
        <v>0</v>
      </c>
      <c r="D53" s="49">
        <v>0</v>
      </c>
      <c r="E53" s="49">
        <v>0</v>
      </c>
      <c r="F53" s="49">
        <v>0</v>
      </c>
      <c r="G53" s="116">
        <f t="shared" si="0"/>
        <v>0</v>
      </c>
      <c r="H53" s="81"/>
      <c r="I53" s="81"/>
    </row>
    <row r="54" spans="1:12" s="36" customFormat="1" ht="24" x14ac:dyDescent="0.25">
      <c r="A54" s="76" t="s">
        <v>62</v>
      </c>
      <c r="B54" s="48">
        <v>0</v>
      </c>
      <c r="C54" s="49">
        <v>0</v>
      </c>
      <c r="D54" s="49">
        <v>0</v>
      </c>
      <c r="E54" s="49">
        <v>0</v>
      </c>
      <c r="F54" s="49">
        <v>0</v>
      </c>
      <c r="G54" s="116">
        <f t="shared" si="0"/>
        <v>0</v>
      </c>
      <c r="H54" s="81"/>
      <c r="I54" s="81"/>
    </row>
    <row r="55" spans="1:12" s="36" customFormat="1" ht="24" x14ac:dyDescent="0.25">
      <c r="A55" s="76" t="s">
        <v>63</v>
      </c>
      <c r="B55" s="48">
        <v>0</v>
      </c>
      <c r="C55" s="49">
        <v>0</v>
      </c>
      <c r="D55" s="49">
        <v>0</v>
      </c>
      <c r="E55" s="49">
        <v>0</v>
      </c>
      <c r="F55" s="49">
        <v>0</v>
      </c>
      <c r="G55" s="116">
        <f t="shared" si="0"/>
        <v>0</v>
      </c>
      <c r="H55" s="81"/>
      <c r="I55" s="81"/>
    </row>
    <row r="56" spans="1:12" s="36" customFormat="1" ht="24" x14ac:dyDescent="0.25">
      <c r="A56" s="76" t="s">
        <v>64</v>
      </c>
      <c r="B56" s="48">
        <v>0</v>
      </c>
      <c r="C56" s="49">
        <v>0</v>
      </c>
      <c r="D56" s="49">
        <v>0</v>
      </c>
      <c r="E56" s="49">
        <v>0</v>
      </c>
      <c r="F56" s="49">
        <v>0</v>
      </c>
      <c r="G56" s="116">
        <f t="shared" si="0"/>
        <v>0</v>
      </c>
      <c r="H56" s="81"/>
      <c r="I56" s="81"/>
    </row>
    <row r="57" spans="1:12" s="36" customFormat="1" ht="24" x14ac:dyDescent="0.25">
      <c r="A57" s="76" t="s">
        <v>65</v>
      </c>
      <c r="B57" s="48">
        <v>0</v>
      </c>
      <c r="C57" s="49">
        <v>0</v>
      </c>
      <c r="D57" s="49">
        <v>0</v>
      </c>
      <c r="E57" s="49">
        <v>0</v>
      </c>
      <c r="F57" s="49">
        <v>0</v>
      </c>
      <c r="G57" s="116">
        <f t="shared" si="0"/>
        <v>0</v>
      </c>
      <c r="H57" s="81"/>
      <c r="I57" s="81"/>
    </row>
    <row r="58" spans="1:12" s="36" customFormat="1" ht="24" x14ac:dyDescent="0.25">
      <c r="A58" s="76" t="s">
        <v>66</v>
      </c>
      <c r="B58" s="48">
        <v>0</v>
      </c>
      <c r="C58" s="49">
        <v>0</v>
      </c>
      <c r="D58" s="49">
        <v>0</v>
      </c>
      <c r="E58" s="49">
        <v>0</v>
      </c>
      <c r="F58" s="49">
        <v>0</v>
      </c>
      <c r="G58" s="116">
        <f t="shared" si="0"/>
        <v>0</v>
      </c>
      <c r="H58" s="81"/>
      <c r="I58" s="81"/>
    </row>
    <row r="59" spans="1:12" s="36" customFormat="1" ht="24" x14ac:dyDescent="0.25">
      <c r="A59" s="63" t="s">
        <v>19</v>
      </c>
      <c r="B59" s="109">
        <f>+B60+B61+B62+B63+B64+B65+B66+B67+B68</f>
        <v>6332000</v>
      </c>
      <c r="C59" s="38">
        <f>+C60+C61+C62+C63+C64+C65+C66+C67+C68</f>
        <v>26000000</v>
      </c>
      <c r="D59" s="38">
        <f>+D60+D61+D62+D63+D64+D65+D66+D67+D68</f>
        <v>0</v>
      </c>
      <c r="E59" s="38">
        <f>+E60+E61+E62+E63+E64+E65+E66+E67+E68</f>
        <v>0</v>
      </c>
      <c r="F59" s="38">
        <f>+F60+F61+F62+F63+F64+F65+F66+F67+F68</f>
        <v>12271.98</v>
      </c>
      <c r="G59" s="116">
        <f t="shared" si="0"/>
        <v>12271.98</v>
      </c>
      <c r="H59" s="81"/>
      <c r="I59" s="81"/>
      <c r="J59" s="9"/>
      <c r="K59" s="35"/>
    </row>
    <row r="60" spans="1:12" s="35" customFormat="1" x14ac:dyDescent="0.25">
      <c r="A60" s="76" t="s">
        <v>20</v>
      </c>
      <c r="B60" s="64">
        <v>920000</v>
      </c>
      <c r="C60" s="48">
        <v>0</v>
      </c>
      <c r="D60" s="48">
        <v>0</v>
      </c>
      <c r="E60" s="48">
        <v>0</v>
      </c>
      <c r="F60" s="48">
        <v>0.02</v>
      </c>
      <c r="G60" s="116">
        <f t="shared" si="0"/>
        <v>0.02</v>
      </c>
      <c r="H60" s="81"/>
      <c r="I60" s="81"/>
      <c r="J60" s="9"/>
    </row>
    <row r="61" spans="1:12" s="36" customFormat="1" ht="24" x14ac:dyDescent="0.25">
      <c r="A61" s="76" t="s">
        <v>41</v>
      </c>
      <c r="B61" s="64">
        <v>240000</v>
      </c>
      <c r="C61" s="48">
        <v>0</v>
      </c>
      <c r="D61" s="48">
        <v>0</v>
      </c>
      <c r="E61" s="48">
        <v>0</v>
      </c>
      <c r="F61" s="48">
        <v>0</v>
      </c>
      <c r="G61" s="116">
        <f t="shared" si="0"/>
        <v>0</v>
      </c>
      <c r="H61" s="81"/>
      <c r="I61" s="81"/>
      <c r="J61" s="9"/>
      <c r="L61" s="35"/>
    </row>
    <row r="62" spans="1:12" s="36" customFormat="1" ht="29.25" customHeight="1" x14ac:dyDescent="0.25">
      <c r="A62" s="76" t="s">
        <v>21</v>
      </c>
      <c r="B62" s="64">
        <v>3000000</v>
      </c>
      <c r="C62" s="48">
        <v>10000000</v>
      </c>
      <c r="D62" s="48">
        <v>0</v>
      </c>
      <c r="E62" s="48">
        <v>0</v>
      </c>
      <c r="F62" s="48">
        <v>0</v>
      </c>
      <c r="G62" s="116">
        <f t="shared" si="0"/>
        <v>0</v>
      </c>
      <c r="H62" s="81"/>
      <c r="I62" s="81"/>
      <c r="J62" s="9"/>
      <c r="K62" s="35"/>
    </row>
    <row r="63" spans="1:12" s="36" customFormat="1" ht="27.75" customHeight="1" x14ac:dyDescent="0.25">
      <c r="A63" s="76" t="s">
        <v>23</v>
      </c>
      <c r="B63" s="64">
        <v>36000</v>
      </c>
      <c r="C63" s="48">
        <v>16000000</v>
      </c>
      <c r="D63" s="48">
        <v>0</v>
      </c>
      <c r="E63" s="48">
        <v>0</v>
      </c>
      <c r="F63" s="48">
        <v>0</v>
      </c>
      <c r="G63" s="116">
        <f t="shared" si="0"/>
        <v>0</v>
      </c>
      <c r="H63" s="81"/>
      <c r="I63" s="81"/>
      <c r="J63" s="9"/>
      <c r="L63" s="35"/>
    </row>
    <row r="64" spans="1:12" s="36" customFormat="1" ht="19.5" customHeight="1" x14ac:dyDescent="0.25">
      <c r="A64" s="76" t="s">
        <v>35</v>
      </c>
      <c r="B64" s="64">
        <v>1900000</v>
      </c>
      <c r="C64" s="48">
        <v>0</v>
      </c>
      <c r="D64" s="48">
        <v>0</v>
      </c>
      <c r="E64" s="48">
        <v>0</v>
      </c>
      <c r="F64" s="48">
        <v>12271.96</v>
      </c>
      <c r="G64" s="116">
        <f t="shared" si="0"/>
        <v>12271.96</v>
      </c>
      <c r="H64" s="81"/>
      <c r="I64" s="81"/>
      <c r="J64" s="9"/>
    </row>
    <row r="65" spans="1:12" s="36" customFormat="1" x14ac:dyDescent="0.25">
      <c r="A65" s="76" t="s">
        <v>37</v>
      </c>
      <c r="B65" s="64">
        <v>100000</v>
      </c>
      <c r="C65" s="48">
        <v>0</v>
      </c>
      <c r="D65" s="48">
        <v>0</v>
      </c>
      <c r="E65" s="48">
        <v>0</v>
      </c>
      <c r="F65" s="48">
        <v>0</v>
      </c>
      <c r="G65" s="116">
        <f t="shared" si="0"/>
        <v>0</v>
      </c>
      <c r="H65" s="81"/>
      <c r="I65" s="81"/>
    </row>
    <row r="66" spans="1:12" s="36" customFormat="1" x14ac:dyDescent="0.25">
      <c r="A66" s="76" t="s">
        <v>67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116">
        <f t="shared" si="0"/>
        <v>0</v>
      </c>
      <c r="H66" s="81"/>
      <c r="I66" s="81"/>
    </row>
    <row r="67" spans="1:12" s="36" customFormat="1" ht="14.25" customHeight="1" x14ac:dyDescent="0.25">
      <c r="A67" s="76" t="s">
        <v>24</v>
      </c>
      <c r="B67" s="110">
        <v>100000</v>
      </c>
      <c r="C67" s="48">
        <v>0</v>
      </c>
      <c r="D67" s="48">
        <v>0</v>
      </c>
      <c r="E67" s="48">
        <v>0</v>
      </c>
      <c r="F67" s="48">
        <v>0</v>
      </c>
      <c r="G67" s="116">
        <f t="shared" si="0"/>
        <v>0</v>
      </c>
      <c r="H67" s="81"/>
      <c r="I67" s="81"/>
    </row>
    <row r="68" spans="1:12" s="36" customFormat="1" ht="27.75" customHeight="1" x14ac:dyDescent="0.25">
      <c r="A68" s="76" t="s">
        <v>25</v>
      </c>
      <c r="B68" s="64">
        <v>36000</v>
      </c>
      <c r="C68" s="48">
        <v>0</v>
      </c>
      <c r="D68" s="48">
        <v>0</v>
      </c>
      <c r="E68" s="48">
        <v>0</v>
      </c>
      <c r="F68" s="48">
        <v>0</v>
      </c>
      <c r="G68" s="116">
        <f t="shared" si="0"/>
        <v>0</v>
      </c>
      <c r="H68" s="81"/>
      <c r="I68" s="81"/>
    </row>
    <row r="69" spans="1:12" s="89" customFormat="1" ht="15" customHeight="1" x14ac:dyDescent="0.25">
      <c r="A69" s="63" t="s">
        <v>26</v>
      </c>
      <c r="B69" s="46">
        <f>+B70+B71+B72+B73</f>
        <v>12000</v>
      </c>
      <c r="C69" s="38">
        <f>+C70+C71+C72+C73</f>
        <v>0</v>
      </c>
      <c r="D69" s="38">
        <f>+D70+D71+D72+D73</f>
        <v>0</v>
      </c>
      <c r="E69" s="38">
        <f>+E70+E71+E72+E73</f>
        <v>0</v>
      </c>
      <c r="F69" s="38">
        <f>+F70+F71+F72+F73</f>
        <v>0</v>
      </c>
      <c r="G69" s="116">
        <f t="shared" si="0"/>
        <v>0</v>
      </c>
      <c r="H69" s="81"/>
      <c r="I69" s="81"/>
      <c r="J69" s="9"/>
      <c r="K69" s="36"/>
      <c r="L69" s="36"/>
    </row>
    <row r="70" spans="1:12" s="89" customFormat="1" x14ac:dyDescent="0.25">
      <c r="A70" s="76" t="s">
        <v>27</v>
      </c>
      <c r="B70" s="48">
        <v>12000</v>
      </c>
      <c r="C70" s="48">
        <v>0</v>
      </c>
      <c r="D70" s="48">
        <v>0</v>
      </c>
      <c r="E70" s="48">
        <v>0</v>
      </c>
      <c r="F70" s="48">
        <v>0</v>
      </c>
      <c r="G70" s="116">
        <f t="shared" si="0"/>
        <v>0</v>
      </c>
      <c r="H70" s="81"/>
      <c r="I70" s="81"/>
      <c r="J70" s="36"/>
      <c r="K70" s="36"/>
      <c r="L70" s="36"/>
    </row>
    <row r="71" spans="1:12" s="89" customFormat="1" x14ac:dyDescent="0.25">
      <c r="A71" s="76" t="s">
        <v>68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116">
        <f t="shared" si="0"/>
        <v>0</v>
      </c>
      <c r="H71" s="81"/>
      <c r="I71" s="81"/>
    </row>
    <row r="72" spans="1:12" s="89" customFormat="1" ht="24" x14ac:dyDescent="0.25">
      <c r="A72" s="76" t="s">
        <v>69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116">
        <f t="shared" si="0"/>
        <v>0</v>
      </c>
      <c r="H72" s="81"/>
      <c r="I72" s="81"/>
    </row>
    <row r="73" spans="1:12" s="89" customFormat="1" ht="32.25" customHeight="1" x14ac:dyDescent="0.25">
      <c r="A73" s="76" t="s">
        <v>70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116">
        <f t="shared" si="0"/>
        <v>0</v>
      </c>
      <c r="H73" s="81"/>
      <c r="I73" s="81"/>
    </row>
    <row r="74" spans="1:12" s="89" customFormat="1" ht="24" x14ac:dyDescent="0.25">
      <c r="A74" s="50" t="s">
        <v>71</v>
      </c>
      <c r="B74" s="38">
        <f>+B75+B76+B77+B78+B79+B80+B81</f>
        <v>0</v>
      </c>
      <c r="C74" s="51">
        <f>+C75+C76</f>
        <v>0</v>
      </c>
      <c r="D74" s="51">
        <f>+D75+D76</f>
        <v>0</v>
      </c>
      <c r="E74" s="51">
        <f>+E75+E76</f>
        <v>0</v>
      </c>
      <c r="F74" s="51">
        <f>+F75+F76</f>
        <v>0</v>
      </c>
      <c r="G74" s="116">
        <f t="shared" si="0"/>
        <v>0</v>
      </c>
      <c r="H74" s="81"/>
      <c r="I74" s="81"/>
    </row>
    <row r="75" spans="1:12" s="89" customFormat="1" x14ac:dyDescent="0.25">
      <c r="A75" s="76" t="s">
        <v>72</v>
      </c>
      <c r="B75" s="48">
        <v>0</v>
      </c>
      <c r="C75" s="49">
        <v>0</v>
      </c>
      <c r="D75" s="49">
        <v>0</v>
      </c>
      <c r="E75" s="49">
        <v>0</v>
      </c>
      <c r="F75" s="49">
        <v>0</v>
      </c>
      <c r="G75" s="116">
        <f t="shared" si="0"/>
        <v>0</v>
      </c>
      <c r="H75" s="81"/>
      <c r="I75" s="81"/>
    </row>
    <row r="76" spans="1:12" s="89" customFormat="1" ht="24" x14ac:dyDescent="0.25">
      <c r="A76" s="76" t="s">
        <v>73</v>
      </c>
      <c r="B76" s="48">
        <v>0</v>
      </c>
      <c r="C76" s="49">
        <v>0</v>
      </c>
      <c r="D76" s="49">
        <v>0</v>
      </c>
      <c r="E76" s="49">
        <v>0</v>
      </c>
      <c r="F76" s="49">
        <v>0</v>
      </c>
      <c r="G76" s="116">
        <f t="shared" si="0"/>
        <v>0</v>
      </c>
      <c r="H76" s="81"/>
      <c r="I76" s="81"/>
    </row>
    <row r="77" spans="1:12" s="89" customFormat="1" x14ac:dyDescent="0.25">
      <c r="A77" s="50" t="s">
        <v>74</v>
      </c>
      <c r="B77" s="38">
        <v>0</v>
      </c>
      <c r="C77" s="51">
        <f>+C78+C79+C80+C81</f>
        <v>0</v>
      </c>
      <c r="D77" s="51">
        <f>+D78+D79+D80+D81</f>
        <v>0</v>
      </c>
      <c r="E77" s="51">
        <f>+E78+E79+E80+E81</f>
        <v>0</v>
      </c>
      <c r="F77" s="51">
        <f>+F78+F79+F80+F81</f>
        <v>0</v>
      </c>
      <c r="G77" s="116">
        <f t="shared" si="0"/>
        <v>0</v>
      </c>
      <c r="H77" s="81"/>
      <c r="I77" s="81"/>
    </row>
    <row r="78" spans="1:12" s="89" customFormat="1" x14ac:dyDescent="0.25">
      <c r="A78" s="76" t="s">
        <v>75</v>
      </c>
      <c r="B78" s="48">
        <v>0</v>
      </c>
      <c r="C78" s="49">
        <v>0</v>
      </c>
      <c r="D78" s="49">
        <v>0</v>
      </c>
      <c r="E78" s="49">
        <v>0</v>
      </c>
      <c r="F78" s="49">
        <v>0</v>
      </c>
      <c r="G78" s="116">
        <f t="shared" si="0"/>
        <v>0</v>
      </c>
      <c r="H78" s="81"/>
      <c r="I78" s="81"/>
    </row>
    <row r="79" spans="1:12" s="89" customFormat="1" x14ac:dyDescent="0.25">
      <c r="A79" s="76" t="s">
        <v>76</v>
      </c>
      <c r="B79" s="48">
        <v>0</v>
      </c>
      <c r="C79" s="49">
        <v>0</v>
      </c>
      <c r="D79" s="49">
        <v>0</v>
      </c>
      <c r="E79" s="49">
        <v>0</v>
      </c>
      <c r="F79" s="49">
        <v>0</v>
      </c>
      <c r="G79" s="116">
        <f t="shared" si="0"/>
        <v>0</v>
      </c>
      <c r="H79" s="81"/>
      <c r="I79" s="81"/>
      <c r="J79" s="90"/>
    </row>
    <row r="80" spans="1:12" s="89" customFormat="1" ht="24" x14ac:dyDescent="0.25">
      <c r="A80" s="76" t="s">
        <v>77</v>
      </c>
      <c r="B80" s="48">
        <v>0</v>
      </c>
      <c r="C80" s="49">
        <v>0</v>
      </c>
      <c r="D80" s="49">
        <v>0</v>
      </c>
      <c r="E80" s="49">
        <v>0</v>
      </c>
      <c r="F80" s="49">
        <v>0</v>
      </c>
      <c r="G80" s="116">
        <f t="shared" si="0"/>
        <v>0</v>
      </c>
      <c r="H80" s="81"/>
      <c r="I80" s="81"/>
    </row>
    <row r="81" spans="1:12" s="89" customFormat="1" ht="36.75" thickBot="1" x14ac:dyDescent="0.3">
      <c r="A81" s="76" t="s">
        <v>78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116">
        <f t="shared" si="0"/>
        <v>0</v>
      </c>
      <c r="H81" s="81"/>
      <c r="I81" s="81"/>
    </row>
    <row r="82" spans="1:12" s="16" customFormat="1" ht="18.75" customHeight="1" thickBot="1" x14ac:dyDescent="0.3">
      <c r="A82" s="60" t="s">
        <v>0</v>
      </c>
      <c r="B82" s="59">
        <f>+B17+B23+B33+B43+B51+B59+B69+B74+B77</f>
        <v>266985449</v>
      </c>
      <c r="C82" s="55">
        <f>+C77+C74+C69+C59+C51+C43+C33+C23+C17</f>
        <v>40000000</v>
      </c>
      <c r="D82" s="70">
        <f>+D77+D74+D69+D59+D51+D43+D33+D23+D17</f>
        <v>15570420.560000001</v>
      </c>
      <c r="E82" s="70">
        <f>+E77+E74+E69+E59+E51+E43+E33+E23+E17</f>
        <v>19741529.259999998</v>
      </c>
      <c r="F82" s="115">
        <f>+F83+F84+F85+F86+F87+F88+F89+F90+F91</f>
        <v>0</v>
      </c>
      <c r="G82" s="106">
        <f>+G17+G23+G33+G43+G51+G59+G69+G74+G77</f>
        <v>52437875.719999999</v>
      </c>
      <c r="H82" s="44"/>
      <c r="I82" s="44"/>
      <c r="J82" s="24" t="s">
        <v>36</v>
      </c>
      <c r="K82" s="24"/>
      <c r="L82" s="24"/>
    </row>
    <row r="83" spans="1:12" x14ac:dyDescent="0.25">
      <c r="A83" s="50" t="s">
        <v>79</v>
      </c>
      <c r="B83" s="38"/>
      <c r="C83" s="38"/>
      <c r="D83" s="57"/>
      <c r="E83" s="57"/>
      <c r="F83" s="57"/>
      <c r="G83" s="111"/>
      <c r="H83" s="44"/>
      <c r="I83" s="44"/>
    </row>
    <row r="84" spans="1:12" x14ac:dyDescent="0.25">
      <c r="A84" s="50" t="s">
        <v>80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116">
        <f t="shared" ref="G84:G92" si="1">+D84+E84+F84</f>
        <v>0</v>
      </c>
      <c r="H84" s="44"/>
      <c r="I84" s="44"/>
    </row>
    <row r="85" spans="1:12" ht="24" x14ac:dyDescent="0.25">
      <c r="A85" s="76" t="s">
        <v>81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116">
        <f t="shared" si="1"/>
        <v>0</v>
      </c>
      <c r="H85" s="44"/>
      <c r="I85" s="44"/>
    </row>
    <row r="86" spans="1:12" ht="24" x14ac:dyDescent="0.25">
      <c r="A86" s="76" t="s">
        <v>82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116">
        <f t="shared" si="1"/>
        <v>0</v>
      </c>
      <c r="H86" s="44"/>
      <c r="I86" s="44"/>
    </row>
    <row r="87" spans="1:12" x14ac:dyDescent="0.25">
      <c r="A87" s="50" t="s">
        <v>83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116">
        <f t="shared" si="1"/>
        <v>0</v>
      </c>
      <c r="H87" s="44"/>
      <c r="I87" s="44"/>
    </row>
    <row r="88" spans="1:12" x14ac:dyDescent="0.25">
      <c r="A88" s="76" t="s">
        <v>84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116">
        <f t="shared" si="1"/>
        <v>0</v>
      </c>
      <c r="H88" s="44"/>
      <c r="I88" s="44"/>
    </row>
    <row r="89" spans="1:12" x14ac:dyDescent="0.25">
      <c r="A89" s="76" t="s">
        <v>85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116">
        <f t="shared" si="1"/>
        <v>0</v>
      </c>
      <c r="H89" s="44"/>
      <c r="I89" s="44"/>
    </row>
    <row r="90" spans="1:12" x14ac:dyDescent="0.25">
      <c r="A90" s="80" t="s">
        <v>86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116">
        <f t="shared" si="1"/>
        <v>0</v>
      </c>
      <c r="H90" s="44"/>
      <c r="I90" s="44"/>
    </row>
    <row r="91" spans="1:12" ht="24.75" thickBot="1" x14ac:dyDescent="0.3">
      <c r="A91" s="76" t="s">
        <v>87</v>
      </c>
      <c r="B91" s="79">
        <v>0</v>
      </c>
      <c r="C91" s="79">
        <v>0</v>
      </c>
      <c r="D91" s="79">
        <v>0</v>
      </c>
      <c r="E91" s="79">
        <v>0</v>
      </c>
      <c r="F91" s="79">
        <v>0</v>
      </c>
      <c r="G91" s="116">
        <f t="shared" si="1"/>
        <v>0</v>
      </c>
      <c r="H91" s="44"/>
      <c r="I91" s="44"/>
    </row>
    <row r="92" spans="1:12" ht="19.5" customHeight="1" thickBot="1" x14ac:dyDescent="0.3">
      <c r="A92" s="61" t="s">
        <v>88</v>
      </c>
      <c r="B92" s="58">
        <v>0</v>
      </c>
      <c r="C92" s="56">
        <f t="shared" ref="C92:F92" si="2">+C91+C90+C89+C88+C87+C86+C85+C84</f>
        <v>0</v>
      </c>
      <c r="D92" s="92">
        <f t="shared" ref="D92:E92" si="3">+D91+D90+D89+D88+D87+D86+D85+D84</f>
        <v>0</v>
      </c>
      <c r="E92" s="92">
        <f t="shared" si="3"/>
        <v>0</v>
      </c>
      <c r="F92" s="92">
        <f t="shared" si="2"/>
        <v>0</v>
      </c>
      <c r="G92" s="117">
        <f t="shared" si="1"/>
        <v>0</v>
      </c>
      <c r="H92" s="44"/>
      <c r="I92" s="44"/>
    </row>
    <row r="93" spans="1:12" ht="21" customHeight="1" thickBot="1" x14ac:dyDescent="0.3">
      <c r="A93" s="62" t="s">
        <v>89</v>
      </c>
      <c r="B93" s="118">
        <f t="shared" ref="B93:G93" si="4">+B82+B92</f>
        <v>266985449</v>
      </c>
      <c r="C93" s="119">
        <f t="shared" si="4"/>
        <v>40000000</v>
      </c>
      <c r="D93" s="119">
        <f t="shared" si="4"/>
        <v>15570420.560000001</v>
      </c>
      <c r="E93" s="119">
        <f t="shared" si="4"/>
        <v>19741529.259999998</v>
      </c>
      <c r="F93" s="107">
        <f t="shared" si="4"/>
        <v>0</v>
      </c>
      <c r="G93" s="107">
        <f t="shared" si="4"/>
        <v>52437875.719999999</v>
      </c>
      <c r="H93" s="44"/>
      <c r="I93" s="44"/>
    </row>
    <row r="94" spans="1:12" x14ac:dyDescent="0.25">
      <c r="A94" s="8"/>
      <c r="B94" s="8"/>
      <c r="C94" s="8"/>
      <c r="D94" s="9"/>
      <c r="E94" s="96"/>
      <c r="F94" s="9"/>
      <c r="G94" s="9"/>
      <c r="H94" s="7"/>
    </row>
    <row r="95" spans="1:12" x14ac:dyDescent="0.25">
      <c r="A95" s="17" t="s">
        <v>92</v>
      </c>
      <c r="B95" s="67"/>
      <c r="C95" s="67"/>
      <c r="D95" s="67"/>
      <c r="E95" s="96"/>
      <c r="F95" s="9"/>
      <c r="G95" s="9"/>
      <c r="H95" s="7"/>
    </row>
    <row r="96" spans="1:12" x14ac:dyDescent="0.25">
      <c r="A96" s="72" t="s">
        <v>95</v>
      </c>
      <c r="D96" s="67"/>
      <c r="E96" s="96"/>
      <c r="F96" s="9"/>
      <c r="G96" s="9"/>
      <c r="H96" s="7"/>
    </row>
    <row r="97" spans="1:12" x14ac:dyDescent="0.25">
      <c r="A97" s="72" t="s">
        <v>93</v>
      </c>
      <c r="D97" s="67"/>
      <c r="E97" s="96"/>
      <c r="F97" s="9"/>
      <c r="G97" s="9"/>
      <c r="H97" s="7"/>
    </row>
    <row r="98" spans="1:12" x14ac:dyDescent="0.25">
      <c r="A98" s="72" t="s">
        <v>94</v>
      </c>
      <c r="D98" s="67"/>
      <c r="E98" s="96"/>
      <c r="F98" s="9"/>
      <c r="G98" s="9"/>
      <c r="H98" s="7"/>
    </row>
    <row r="99" spans="1:12" x14ac:dyDescent="0.25">
      <c r="A99" s="72" t="s">
        <v>96</v>
      </c>
      <c r="D99" s="67"/>
      <c r="E99" s="96"/>
      <c r="F99" s="9"/>
      <c r="G99" s="9"/>
      <c r="H99" s="7"/>
    </row>
    <row r="100" spans="1:12" x14ac:dyDescent="0.25">
      <c r="A100" s="72" t="s">
        <v>97</v>
      </c>
      <c r="D100" s="67"/>
      <c r="E100" s="96"/>
      <c r="F100" s="9"/>
      <c r="G100" s="9"/>
      <c r="H100" s="7"/>
    </row>
    <row r="101" spans="1:12" x14ac:dyDescent="0.25">
      <c r="A101" s="73" t="s">
        <v>98</v>
      </c>
      <c r="D101" s="67"/>
      <c r="E101" s="96"/>
      <c r="F101" s="9"/>
      <c r="G101" s="9"/>
      <c r="H101" s="7"/>
    </row>
    <row r="102" spans="1:12" x14ac:dyDescent="0.25">
      <c r="A102" s="74" t="s">
        <v>99</v>
      </c>
      <c r="D102" s="67"/>
      <c r="E102" s="96"/>
      <c r="F102" s="9"/>
      <c r="G102" s="9"/>
      <c r="H102" s="7"/>
    </row>
    <row r="103" spans="1:12" x14ac:dyDescent="0.25">
      <c r="A103" s="74" t="s">
        <v>100</v>
      </c>
      <c r="D103" s="67"/>
      <c r="E103" s="96"/>
      <c r="F103" s="9"/>
      <c r="G103" s="9"/>
      <c r="H103" s="7"/>
    </row>
    <row r="104" spans="1:12" x14ac:dyDescent="0.25">
      <c r="A104" s="74" t="s">
        <v>101</v>
      </c>
      <c r="D104" s="67"/>
      <c r="E104" s="96"/>
      <c r="F104" s="9"/>
      <c r="G104" s="9"/>
      <c r="H104" s="7"/>
    </row>
    <row r="105" spans="1:12" x14ac:dyDescent="0.25">
      <c r="A105" s="74" t="s">
        <v>102</v>
      </c>
      <c r="D105" s="67"/>
      <c r="E105" s="97"/>
      <c r="F105" s="9"/>
      <c r="G105" s="9"/>
      <c r="H105" s="9"/>
      <c r="I105" s="7"/>
    </row>
    <row r="106" spans="1:12" x14ac:dyDescent="0.25">
      <c r="A106" s="68"/>
      <c r="B106" s="68"/>
      <c r="C106" s="67"/>
      <c r="D106" s="67"/>
      <c r="E106" s="98"/>
      <c r="F106" s="31"/>
      <c r="G106" s="9"/>
      <c r="H106" s="9"/>
      <c r="I106" s="9"/>
      <c r="J106" s="7"/>
    </row>
    <row r="107" spans="1:12" ht="15.75" x14ac:dyDescent="0.25">
      <c r="A107" s="122" t="s">
        <v>46</v>
      </c>
      <c r="B107" s="27"/>
      <c r="C107" s="132" t="s">
        <v>47</v>
      </c>
      <c r="D107" s="34"/>
      <c r="E107" s="104"/>
      <c r="F107" s="128" t="s">
        <v>48</v>
      </c>
      <c r="G107" s="128"/>
      <c r="H107" s="39"/>
      <c r="I107" s="39"/>
      <c r="J107" s="43"/>
      <c r="K107" s="15"/>
      <c r="L107" s="15"/>
    </row>
    <row r="108" spans="1:12" ht="15.75" x14ac:dyDescent="0.25">
      <c r="A108" s="121"/>
      <c r="B108" s="13"/>
      <c r="C108" s="15"/>
      <c r="D108" s="15"/>
      <c r="E108" s="104"/>
      <c r="F108" s="100"/>
      <c r="G108" s="108"/>
      <c r="H108" s="39"/>
      <c r="I108" s="39"/>
      <c r="J108" s="43"/>
      <c r="K108" s="15"/>
      <c r="L108" s="15"/>
    </row>
    <row r="109" spans="1:12" ht="15.75" x14ac:dyDescent="0.25">
      <c r="A109" s="121"/>
      <c r="B109" s="13"/>
      <c r="C109" s="15"/>
      <c r="D109" s="15"/>
      <c r="E109" s="104"/>
      <c r="F109" s="100"/>
      <c r="G109" s="95"/>
      <c r="H109" s="39"/>
      <c r="I109" s="39"/>
      <c r="J109" s="43"/>
      <c r="K109" s="15"/>
      <c r="L109" s="15"/>
    </row>
    <row r="110" spans="1:12" x14ac:dyDescent="0.25">
      <c r="A110" s="122" t="s">
        <v>103</v>
      </c>
      <c r="B110" s="34"/>
      <c r="C110" s="40" t="s">
        <v>109</v>
      </c>
      <c r="D110" s="40"/>
      <c r="E110" s="34"/>
      <c r="F110" s="128" t="s">
        <v>49</v>
      </c>
      <c r="G110" s="128"/>
      <c r="H110" s="32"/>
      <c r="I110" s="32"/>
      <c r="J110" s="40"/>
      <c r="K110" s="34"/>
      <c r="L110" s="34"/>
    </row>
    <row r="111" spans="1:12" ht="8.25" customHeight="1" x14ac:dyDescent="0.25">
      <c r="A111" s="123"/>
      <c r="B111" s="34"/>
      <c r="C111" s="40"/>
      <c r="D111" s="40"/>
      <c r="E111" s="34"/>
      <c r="F111" s="100"/>
      <c r="G111" s="99"/>
      <c r="H111" s="32"/>
      <c r="I111" s="32"/>
      <c r="J111" s="40"/>
      <c r="K111" s="34"/>
      <c r="L111" s="34"/>
    </row>
    <row r="112" spans="1:12" ht="14.25" customHeight="1" x14ac:dyDescent="0.25">
      <c r="A112" s="124" t="s">
        <v>104</v>
      </c>
      <c r="B112" s="15"/>
      <c r="C112" s="77" t="s">
        <v>108</v>
      </c>
      <c r="D112" s="77"/>
      <c r="E112" s="93"/>
      <c r="F112" s="129" t="s">
        <v>50</v>
      </c>
      <c r="G112" s="129"/>
      <c r="H112" s="69"/>
      <c r="I112" s="69"/>
      <c r="J112" s="43"/>
      <c r="K112" s="15"/>
      <c r="L112" s="15"/>
    </row>
    <row r="113" spans="1:11" x14ac:dyDescent="0.25">
      <c r="A113" s="123"/>
      <c r="B113" s="91"/>
      <c r="C113" s="91"/>
      <c r="D113" s="120"/>
      <c r="E113" s="105"/>
      <c r="F113" s="100"/>
    </row>
    <row r="114" spans="1:11" x14ac:dyDescent="0.25">
      <c r="A114" s="8"/>
      <c r="B114" s="9"/>
      <c r="C114" s="9"/>
      <c r="D114" s="9"/>
    </row>
    <row r="115" spans="1:11" x14ac:dyDescent="0.25">
      <c r="A115" s="8"/>
      <c r="B115" s="9"/>
      <c r="C115" s="9"/>
      <c r="D115" s="9"/>
    </row>
    <row r="116" spans="1:11" x14ac:dyDescent="0.25">
      <c r="A116" s="8"/>
      <c r="B116" s="9"/>
      <c r="C116" s="9"/>
      <c r="D116" s="9"/>
    </row>
    <row r="117" spans="1:11" s="33" customFormat="1" ht="21" customHeight="1" x14ac:dyDescent="0.25">
      <c r="E117" s="97"/>
    </row>
    <row r="118" spans="1:11" s="33" customFormat="1" ht="21" customHeight="1" x14ac:dyDescent="0.25">
      <c r="A118" s="29"/>
      <c r="C118" s="42"/>
      <c r="E118" s="97"/>
    </row>
    <row r="119" spans="1:11" s="33" customFormat="1" ht="21" customHeight="1" x14ac:dyDescent="0.25">
      <c r="A119" s="19"/>
      <c r="C119" s="30"/>
      <c r="E119" s="97"/>
    </row>
    <row r="120" spans="1:11" s="33" customFormat="1" x14ac:dyDescent="0.25">
      <c r="A120" s="8"/>
      <c r="B120" s="9"/>
      <c r="C120" s="9"/>
      <c r="D120" s="9"/>
      <c r="E120" s="101"/>
      <c r="F120" s="10"/>
      <c r="G120" s="11"/>
      <c r="H120" s="11"/>
    </row>
    <row r="121" spans="1:11" ht="17.25" customHeight="1" x14ac:dyDescent="0.25">
      <c r="A121" s="8"/>
      <c r="B121" s="9"/>
      <c r="C121" s="9"/>
      <c r="D121" s="9"/>
      <c r="E121" s="102"/>
      <c r="F121" s="11"/>
      <c r="J121" s="7"/>
    </row>
    <row r="122" spans="1:11" s="24" customFormat="1" ht="18" customHeight="1" x14ac:dyDescent="0.25">
      <c r="A122"/>
      <c r="B122"/>
      <c r="C122"/>
      <c r="D122"/>
      <c r="E122" s="103"/>
      <c r="F122" s="7"/>
      <c r="G122" s="7"/>
      <c r="H122" s="7"/>
    </row>
    <row r="123" spans="1:11" s="24" customFormat="1" ht="13.5" customHeight="1" x14ac:dyDescent="0.25">
      <c r="A123"/>
      <c r="B123"/>
      <c r="C123"/>
      <c r="D123"/>
      <c r="E123" s="103"/>
      <c r="F123" s="7"/>
    </row>
    <row r="124" spans="1:11" s="24" customFormat="1" ht="0.75" customHeight="1" x14ac:dyDescent="0.25">
      <c r="A124"/>
      <c r="B124"/>
      <c r="C124"/>
      <c r="D124"/>
      <c r="E124" s="103"/>
      <c r="F124" s="7"/>
      <c r="G124" s="7"/>
    </row>
    <row r="125" spans="1:11" s="24" customFormat="1" ht="15" hidden="1" customHeight="1" x14ac:dyDescent="0.25">
      <c r="A125"/>
      <c r="B125"/>
      <c r="C125" t="s">
        <v>50</v>
      </c>
      <c r="D125"/>
      <c r="E125" s="103"/>
      <c r="F125" s="7"/>
      <c r="G125" s="7"/>
      <c r="H125" s="7"/>
    </row>
    <row r="126" spans="1:11" s="24" customFormat="1" ht="15" hidden="1" customHeight="1" x14ac:dyDescent="0.25">
      <c r="A126"/>
      <c r="B126"/>
      <c r="C126"/>
      <c r="D126"/>
      <c r="E126" s="103"/>
      <c r="F126" s="7"/>
      <c r="G126" s="7"/>
      <c r="H126" s="7"/>
    </row>
    <row r="127" spans="1:11" s="24" customFormat="1" ht="18.75" customHeight="1" x14ac:dyDescent="0.25">
      <c r="E127" s="102"/>
      <c r="F127" s="7"/>
      <c r="G127" s="7"/>
      <c r="H127" s="7"/>
      <c r="I127" s="7"/>
    </row>
    <row r="128" spans="1:11" x14ac:dyDescent="0.25">
      <c r="A128" s="9"/>
      <c r="B128" s="9"/>
      <c r="C128" s="23"/>
      <c r="D128" s="22"/>
      <c r="F128" s="11"/>
      <c r="G128" s="11"/>
      <c r="H128" s="7"/>
      <c r="I128" s="7"/>
      <c r="J128" s="7"/>
      <c r="K128" s="7"/>
    </row>
    <row r="129" spans="1:13" x14ac:dyDescent="0.25">
      <c r="A129" s="23"/>
      <c r="B129" s="23"/>
      <c r="C129" s="23"/>
      <c r="D129" s="9"/>
      <c r="F129" s="11"/>
      <c r="G129" s="11"/>
      <c r="H129" s="7"/>
      <c r="I129" s="7"/>
      <c r="J129" s="7"/>
      <c r="K129" s="7"/>
    </row>
    <row r="130" spans="1:13" ht="16.5" customHeight="1" x14ac:dyDescent="0.25">
      <c r="A130" s="23"/>
      <c r="B130" s="23"/>
      <c r="C130" s="21"/>
      <c r="D130" s="23"/>
      <c r="F130" s="11"/>
      <c r="G130" s="11"/>
      <c r="H130" s="7"/>
      <c r="I130" s="7"/>
      <c r="J130" s="7"/>
      <c r="K130" s="7"/>
    </row>
    <row r="131" spans="1:13" x14ac:dyDescent="0.25">
      <c r="A131" s="29"/>
      <c r="B131" s="21"/>
      <c r="C131" s="20"/>
      <c r="D131" s="23"/>
      <c r="H131" s="11"/>
      <c r="I131" s="11"/>
      <c r="J131" s="7"/>
      <c r="K131" s="7"/>
      <c r="L131" s="7"/>
      <c r="M131" s="7"/>
    </row>
    <row r="132" spans="1:13" x14ac:dyDescent="0.25">
      <c r="A132" s="28"/>
      <c r="B132" s="20"/>
      <c r="D132" s="26"/>
      <c r="H132" s="11"/>
      <c r="I132" s="11"/>
      <c r="J132" s="7"/>
      <c r="K132" s="7"/>
      <c r="L132" s="7"/>
      <c r="M132" s="7"/>
    </row>
    <row r="133" spans="1:13" x14ac:dyDescent="0.25">
      <c r="C133" s="1"/>
      <c r="D133" s="25"/>
      <c r="H133" s="11"/>
      <c r="I133" s="11"/>
      <c r="J133" s="7"/>
      <c r="K133" s="7"/>
      <c r="L133" s="7"/>
      <c r="M133" s="7"/>
    </row>
    <row r="134" spans="1:13" x14ac:dyDescent="0.25">
      <c r="A134" s="1"/>
      <c r="B134" s="1"/>
      <c r="H134" s="11"/>
      <c r="I134" s="11"/>
      <c r="J134" s="7"/>
      <c r="K134" s="7"/>
      <c r="L134" s="7"/>
      <c r="M134" s="7"/>
    </row>
    <row r="135" spans="1:13" ht="36" customHeight="1" x14ac:dyDescent="0.25">
      <c r="D135" s="1"/>
      <c r="H135" s="11"/>
      <c r="I135" s="11"/>
      <c r="J135" s="7"/>
      <c r="K135" s="7"/>
      <c r="L135" s="7"/>
      <c r="M135" s="7"/>
    </row>
    <row r="136" spans="1:13" x14ac:dyDescent="0.25">
      <c r="H136" s="10"/>
      <c r="I136" s="11"/>
      <c r="J136" s="7"/>
      <c r="K136" s="7"/>
      <c r="L136" s="7"/>
    </row>
    <row r="137" spans="1:13" x14ac:dyDescent="0.25">
      <c r="I137" s="10"/>
    </row>
    <row r="140" spans="1:13" x14ac:dyDescent="0.25">
      <c r="C140" s="3"/>
      <c r="E140" s="100" t="s">
        <v>36</v>
      </c>
    </row>
    <row r="141" spans="1:13" x14ac:dyDescent="0.25">
      <c r="B141" s="3"/>
      <c r="C141" s="1"/>
    </row>
    <row r="142" spans="1:13" x14ac:dyDescent="0.25">
      <c r="A142" s="2"/>
      <c r="B142" s="1"/>
      <c r="C142" s="1"/>
      <c r="D142" s="3"/>
    </row>
    <row r="143" spans="1:13" x14ac:dyDescent="0.25">
      <c r="A143" s="1"/>
      <c r="B143" s="1"/>
      <c r="D143" s="1"/>
    </row>
    <row r="144" spans="1:13" x14ac:dyDescent="0.25">
      <c r="A144" s="1"/>
      <c r="D144" s="1"/>
    </row>
    <row r="145" spans="1:4" x14ac:dyDescent="0.25">
      <c r="A145" s="6"/>
    </row>
    <row r="146" spans="1:4" x14ac:dyDescent="0.25">
      <c r="A146" s="5"/>
      <c r="C146" s="1"/>
    </row>
    <row r="147" spans="1:4" x14ac:dyDescent="0.25">
      <c r="A147" s="4"/>
      <c r="B147" s="1"/>
    </row>
    <row r="148" spans="1:4" x14ac:dyDescent="0.25">
      <c r="A148" s="1"/>
      <c r="D148" s="1"/>
    </row>
  </sheetData>
  <mergeCells count="9">
    <mergeCell ref="F107:G107"/>
    <mergeCell ref="F110:G110"/>
    <mergeCell ref="F112:G112"/>
    <mergeCell ref="A11:D11"/>
    <mergeCell ref="A7:G7"/>
    <mergeCell ref="A8:G8"/>
    <mergeCell ref="A9:G9"/>
    <mergeCell ref="A10:G10"/>
    <mergeCell ref="A12:G12"/>
  </mergeCells>
  <conditionalFormatting sqref="H110:H111">
    <cfRule type="duplicateValues" dxfId="3" priority="3"/>
  </conditionalFormatting>
  <conditionalFormatting sqref="H110:I111">
    <cfRule type="duplicateValues" dxfId="2" priority="4"/>
  </conditionalFormatting>
  <conditionalFormatting sqref="E110:E111">
    <cfRule type="duplicateValues" dxfId="1" priority="1"/>
  </conditionalFormatting>
  <conditionalFormatting sqref="E110:E111">
    <cfRule type="duplicateValues" dxfId="0" priority="2"/>
  </conditionalFormatting>
  <pageMargins left="1" right="1" top="0.35" bottom="0.39" header="0.31" footer="0.25"/>
  <pageSetup scale="60" orientation="portrait" r:id="rId1"/>
  <ignoredErrors>
    <ignoredError sqref="G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2026-04-06T16:46:09Z</cp:lastPrinted>
  <dcterms:created xsi:type="dcterms:W3CDTF">2018-04-17T18:57:16Z</dcterms:created>
  <dcterms:modified xsi:type="dcterms:W3CDTF">2026-04-08T13:18:03Z</dcterms:modified>
</cp:coreProperties>
</file>