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OAI -2025\11 NOVIEMBRE\CONTABILIDAD\"/>
    </mc:Choice>
  </mc:AlternateContent>
  <bookViews>
    <workbookView xWindow="0" yWindow="0" windowWidth="20490" windowHeight="7350"/>
  </bookViews>
  <sheets>
    <sheet name="Plantilla Ejecución " sheetId="3" r:id="rId1"/>
  </sheets>
  <definedNames>
    <definedName name="_xlnm.Print_Area" localSheetId="0">'Plantilla Ejecución '!$A$1:$O$114</definedName>
    <definedName name="_xlnm.Print_Titles" localSheetId="0">'Plantilla Ejecución '!$1:$14</definedName>
  </definedNames>
  <calcPr calcId="191029"/>
</workbook>
</file>

<file path=xl/calcChain.xml><?xml version="1.0" encoding="utf-8"?>
<calcChain xmlns="http://schemas.openxmlformats.org/spreadsheetml/2006/main">
  <c r="O44" i="3" l="1"/>
  <c r="O18" i="3"/>
  <c r="O81" i="3"/>
  <c r="O80" i="3"/>
  <c r="O79" i="3"/>
  <c r="O78" i="3"/>
  <c r="O76" i="3"/>
  <c r="O75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8" i="3"/>
  <c r="O57" i="3"/>
  <c r="O56" i="3"/>
  <c r="O55" i="3"/>
  <c r="O54" i="3"/>
  <c r="O53" i="3"/>
  <c r="O52" i="3"/>
  <c r="O50" i="3"/>
  <c r="O49" i="3"/>
  <c r="O48" i="3"/>
  <c r="O47" i="3"/>
  <c r="O46" i="3"/>
  <c r="O45" i="3"/>
  <c r="O42" i="3"/>
  <c r="O41" i="3"/>
  <c r="O40" i="3"/>
  <c r="O39" i="3"/>
  <c r="O38" i="3"/>
  <c r="O37" i="3"/>
  <c r="O36" i="3"/>
  <c r="O35" i="3"/>
  <c r="O34" i="3"/>
  <c r="O32" i="3"/>
  <c r="O31" i="3"/>
  <c r="O30" i="3"/>
  <c r="O29" i="3"/>
  <c r="O28" i="3"/>
  <c r="O27" i="3"/>
  <c r="O26" i="3"/>
  <c r="O25" i="3"/>
  <c r="O24" i="3"/>
  <c r="O22" i="3"/>
  <c r="O21" i="3"/>
  <c r="O20" i="3"/>
  <c r="O19" i="3"/>
  <c r="M92" i="3" l="1"/>
  <c r="M77" i="3"/>
  <c r="M74" i="3"/>
  <c r="M59" i="3"/>
  <c r="M51" i="3"/>
  <c r="M43" i="3"/>
  <c r="M33" i="3"/>
  <c r="M23" i="3"/>
  <c r="M17" i="3"/>
  <c r="M16" i="3"/>
  <c r="M15" i="3" s="1"/>
  <c r="M82" i="3" l="1"/>
  <c r="M94" i="3" s="1"/>
  <c r="O91" i="3"/>
  <c r="O90" i="3"/>
  <c r="O89" i="3"/>
  <c r="O88" i="3"/>
  <c r="O87" i="3"/>
  <c r="O86" i="3"/>
  <c r="O85" i="3"/>
  <c r="O84" i="3"/>
  <c r="O83" i="3"/>
  <c r="L92" i="3" l="1"/>
  <c r="L77" i="3"/>
  <c r="L74" i="3"/>
  <c r="L59" i="3"/>
  <c r="L51" i="3"/>
  <c r="L43" i="3"/>
  <c r="L33" i="3"/>
  <c r="L23" i="3"/>
  <c r="L16" i="3" s="1"/>
  <c r="L15" i="3" s="1"/>
  <c r="L17" i="3"/>
  <c r="L82" i="3" l="1"/>
  <c r="L94" i="3" s="1"/>
  <c r="K92" i="3"/>
  <c r="K77" i="3"/>
  <c r="K74" i="3"/>
  <c r="K59" i="3"/>
  <c r="K51" i="3"/>
  <c r="K43" i="3"/>
  <c r="K33" i="3"/>
  <c r="K23" i="3"/>
  <c r="K17" i="3"/>
  <c r="K16" i="3" l="1"/>
  <c r="K15" i="3" s="1"/>
  <c r="K82" i="3"/>
  <c r="K94" i="3" s="1"/>
  <c r="J92" i="3" l="1"/>
  <c r="J77" i="3"/>
  <c r="J74" i="3"/>
  <c r="J59" i="3"/>
  <c r="J51" i="3"/>
  <c r="J43" i="3"/>
  <c r="J33" i="3"/>
  <c r="J23" i="3"/>
  <c r="J16" i="3" s="1"/>
  <c r="J15" i="3" s="1"/>
  <c r="J17" i="3"/>
  <c r="J82" i="3" l="1"/>
  <c r="J94" i="3" s="1"/>
  <c r="N92" i="3"/>
  <c r="I92" i="3"/>
  <c r="H92" i="3"/>
  <c r="G92" i="3"/>
  <c r="F92" i="3"/>
  <c r="E92" i="3"/>
  <c r="D92" i="3"/>
  <c r="O92" i="3" s="1"/>
  <c r="C92" i="3"/>
  <c r="C94" i="3" s="1"/>
  <c r="N51" i="3"/>
  <c r="I51" i="3"/>
  <c r="H51" i="3"/>
  <c r="G51" i="3"/>
  <c r="F51" i="3"/>
  <c r="E51" i="3"/>
  <c r="D51" i="3"/>
  <c r="O51" i="3" s="1"/>
  <c r="C51" i="3"/>
  <c r="B74" i="3" l="1"/>
  <c r="B69" i="3"/>
  <c r="B59" i="3"/>
  <c r="B51" i="3"/>
  <c r="B43" i="3"/>
  <c r="B33" i="3"/>
  <c r="B23" i="3"/>
  <c r="B17" i="3"/>
  <c r="B82" i="3" l="1"/>
  <c r="B94" i="3" s="1"/>
  <c r="C77" i="3"/>
  <c r="N77" i="3" l="1"/>
  <c r="I77" i="3"/>
  <c r="H77" i="3"/>
  <c r="G77" i="3"/>
  <c r="F77" i="3"/>
  <c r="E77" i="3"/>
  <c r="D77" i="3"/>
  <c r="N74" i="3"/>
  <c r="I74" i="3"/>
  <c r="H74" i="3"/>
  <c r="G74" i="3"/>
  <c r="F74" i="3"/>
  <c r="E74" i="3"/>
  <c r="D74" i="3"/>
  <c r="O74" i="3" s="1"/>
  <c r="C74" i="3"/>
  <c r="O77" i="3" l="1"/>
  <c r="I59" i="3"/>
  <c r="I43" i="3"/>
  <c r="I33" i="3"/>
  <c r="I23" i="3"/>
  <c r="I17" i="3"/>
  <c r="N17" i="3"/>
  <c r="N23" i="3"/>
  <c r="N33" i="3"/>
  <c r="N43" i="3"/>
  <c r="N59" i="3"/>
  <c r="I16" i="3" l="1"/>
  <c r="I15" i="3" s="1"/>
  <c r="I82" i="3"/>
  <c r="I94" i="3" s="1"/>
  <c r="N82" i="3"/>
  <c r="N16" i="3"/>
  <c r="H59" i="3"/>
  <c r="H43" i="3"/>
  <c r="H33" i="3"/>
  <c r="H23" i="3"/>
  <c r="H17" i="3"/>
  <c r="N94" i="3" l="1"/>
  <c r="N15" i="3"/>
  <c r="H16" i="3"/>
  <c r="H15" i="3" s="1"/>
  <c r="H82" i="3"/>
  <c r="H94" i="3" s="1"/>
  <c r="G59" i="3"/>
  <c r="G43" i="3"/>
  <c r="G33" i="3"/>
  <c r="G23" i="3"/>
  <c r="G17" i="3"/>
  <c r="G16" i="3" l="1"/>
  <c r="G82" i="3"/>
  <c r="G94" i="3" s="1"/>
  <c r="F43" i="3"/>
  <c r="O43" i="3" s="1"/>
  <c r="F33" i="3"/>
  <c r="F23" i="3"/>
  <c r="F17" i="3"/>
  <c r="G15" i="3" l="1"/>
  <c r="F16" i="3"/>
  <c r="F82" i="3"/>
  <c r="F94" i="3" s="1"/>
  <c r="F15" i="3" l="1"/>
  <c r="E59" i="3"/>
  <c r="O59" i="3" s="1"/>
  <c r="E33" i="3"/>
  <c r="O33" i="3" s="1"/>
  <c r="E23" i="3"/>
  <c r="E17" i="3"/>
  <c r="E16" i="3" l="1"/>
  <c r="E15" i="3" s="1"/>
  <c r="E82" i="3"/>
  <c r="E94" i="3" l="1"/>
  <c r="D17" i="3"/>
  <c r="O17" i="3" s="1"/>
  <c r="B16" i="3" l="1"/>
  <c r="B15" i="3" s="1"/>
  <c r="D23" i="3"/>
  <c r="O23" i="3" s="1"/>
  <c r="O82" i="3" s="1"/>
  <c r="O94" i="3" s="1"/>
  <c r="D16" i="3" l="1"/>
  <c r="O16" i="3" s="1"/>
  <c r="D15" i="3" l="1"/>
  <c r="O15" i="3" s="1"/>
  <c r="D82" i="3" l="1"/>
  <c r="D94" i="3" l="1"/>
</calcChain>
</file>

<file path=xl/sharedStrings.xml><?xml version="1.0" encoding="utf-8"?>
<sst xmlns="http://schemas.openxmlformats.org/spreadsheetml/2006/main" count="122" uniqueCount="119">
  <si>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</si>
  <si>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</si>
  <si>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</si>
  <si>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</si>
  <si>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</si>
  <si>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</si>
  <si>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</si>
  <si>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</si>
  <si>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</si>
  <si>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</si>
  <si>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</si>
  <si>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</si>
  <si>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</si>
  <si>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</si>
  <si>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</si>
  <si>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</si>
  <si>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</si>
  <si>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</si>
  <si>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</si>
  <si>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</si>
  <si>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</si>
  <si>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</si>
  <si>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</si>
  <si>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</si>
  <si>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</si>
  <si>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</si>
  <si>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</si>
  <si>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</si>
  <si>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</si>
  <si>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</si>
  <si>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</si>
  <si>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</si>
  <si>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</si>
  <si>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</si>
  <si>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</si>
  <si>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</si>
  <si>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</si>
  <si>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</si>
  <si>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ING. FRANCISCO EMILIANO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</si>
  <si>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</si>
  <si>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</si>
  <si>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</si>
  <si>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</si>
  <si>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</si>
  <si>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</si>
  <si>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</si>
  <si>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</si>
  <si>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FEBRERO</t>
  </si>
  <si>
    <t>TOTAL      EJECUTADO</t>
  </si>
  <si>
    <t>DETALLE</t>
  </si>
  <si>
    <t>PREPARADO POR:</t>
  </si>
  <si>
    <t>REVISADO POR:</t>
  </si>
  <si>
    <t>APROBADO POR:</t>
  </si>
  <si>
    <t>ING. GLORIA M. CEBALLOS G.</t>
  </si>
  <si>
    <t>Directora Ejecutiva</t>
  </si>
  <si>
    <t>MARZO</t>
  </si>
  <si>
    <t>ABRIL</t>
  </si>
  <si>
    <t>MAYO</t>
  </si>
  <si>
    <t>JUNIO</t>
  </si>
  <si>
    <t>JULIO</t>
  </si>
  <si>
    <t>2.1.3 - DIETAS Y GASTOS DE REPRESENTACIÓN</t>
  </si>
  <si>
    <t>2.3.8 - GASTOS QUE SE ASIGNARÁN DURANTE EL EJERCICIO (ART. 32 Y 33 LEY 423-06)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</si>
  <si>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</si>
  <si>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</si>
  <si>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</si>
  <si>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</si>
  <si>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</si>
  <si>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</si>
  <si>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</si>
  <si>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</si>
  <si>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</si>
  <si>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</si>
  <si>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</si>
  <si>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</si>
  <si>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</si>
  <si>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</si>
  <si>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</si>
  <si>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</si>
  <si>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</si>
  <si>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</si>
  <si>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</si>
  <si>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</si>
  <si>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</si>
  <si>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</si>
  <si>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</si>
  <si>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</si>
  <si>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</si>
  <si>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</si>
  <si>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</si>
  <si>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</si>
  <si>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</si>
  <si>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</si>
  <si>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</si>
  <si>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</si>
  <si>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</si>
  <si>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</si>
  <si>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</si>
  <si>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</si>
  <si>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</si>
  <si>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Medio Ambiente</t>
  </si>
  <si>
    <t>En RD$</t>
  </si>
  <si>
    <t>AGOSTO</t>
  </si>
  <si>
    <t>NOTAS:</t>
  </si>
  <si>
    <t xml:space="preserve">3. Se presenta la clasificación objetal del gasto al nivel de cuenta. </t>
  </si>
  <si>
    <t>4. Fecha de imputación: último día del mes analizado</t>
  </si>
  <si>
    <t>SEPTIEMBRE</t>
  </si>
  <si>
    <t xml:space="preserve">1. El gasto devengado se presenta de manera detallada por mes imputado. 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</si>
  <si>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</si>
  <si>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</si>
  <si>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</si>
  <si>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</si>
  <si>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</si>
  <si>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</si>
  <si>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</si>
  <si>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OCTUBRE</t>
  </si>
  <si>
    <t>NOVIEMBRE</t>
  </si>
  <si>
    <t xml:space="preserve"> Enc.  Dpto. Administrativo Financiero</t>
  </si>
  <si>
    <t>LIC. ELIZABETH  YVELISSE SANTANA</t>
  </si>
  <si>
    <t>Enc. Interina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</si>
</sst>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9"/>
      <color indexed="8"/>
      <name val="Calibri"/>
    </font>
    <font>
      <b/>
      <sz val="9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43" fontId="19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164" fontId="0" fillId="0" borderId="0" xfId="0" applyNumberFormat="1"/>
    <xf numFmtId="164" fontId="12" fillId="0" borderId="0" xfId="0" applyNumberFormat="1" applyFont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8" fillId="0" borderId="0" xfId="0" applyFont="1"/>
    <xf numFmtId="4" fontId="0" fillId="0" borderId="0" xfId="0" applyNumberFormat="1"/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165" fontId="20" fillId="0" borderId="0" xfId="3" applyNumberFormat="1" applyFont="1" applyFill="1" applyBorder="1" applyAlignment="1">
      <alignment horizontal="right" vertical="center"/>
    </xf>
    <xf numFmtId="43" fontId="2" fillId="0" borderId="0" xfId="3" applyFont="1" applyFill="1" applyBorder="1" applyAlignment="1">
      <alignment vertical="center"/>
    </xf>
    <xf numFmtId="43" fontId="0" fillId="0" borderId="0" xfId="3" applyFont="1"/>
    <xf numFmtId="0" fontId="26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43" fontId="0" fillId="0" borderId="0" xfId="3" applyFont="1" applyBorder="1" applyAlignment="1">
      <alignment vertical="center" wrapText="1"/>
    </xf>
    <xf numFmtId="43" fontId="28" fillId="0" borderId="0" xfId="3" applyFont="1" applyFill="1" applyBorder="1" applyAlignment="1">
      <alignment horizontal="center" vertical="center" wrapText="1"/>
    </xf>
    <xf numFmtId="43" fontId="29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164" fontId="20" fillId="3" borderId="2" xfId="1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43" fontId="5" fillId="0" borderId="0" xfId="3" applyFont="1" applyBorder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0" fillId="3" borderId="2" xfId="3" applyNumberFormat="1" applyFont="1" applyFill="1" applyBorder="1" applyAlignment="1">
      <alignment horizontal="right" vertical="center"/>
    </xf>
    <xf numFmtId="4" fontId="28" fillId="4" borderId="4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4" fontId="28" fillId="4" borderId="6" xfId="0" applyNumberFormat="1" applyFont="1" applyFill="1" applyBorder="1" applyAlignment="1">
      <alignment vertical="center" wrapText="1"/>
    </xf>
    <xf numFmtId="166" fontId="23" fillId="2" borderId="6" xfId="0" applyNumberFormat="1" applyFont="1" applyFill="1" applyBorder="1" applyAlignment="1">
      <alignment horizontal="center" vertical="center" wrapText="1"/>
    </xf>
    <xf numFmtId="164" fontId="20" fillId="3" borderId="6" xfId="1" applyNumberFormat="1" applyFont="1" applyFill="1" applyBorder="1" applyAlignment="1">
      <alignment horizontal="right" vertical="center"/>
    </xf>
    <xf numFmtId="49" fontId="20" fillId="3" borderId="5" xfId="0" applyNumberFormat="1" applyFont="1" applyFill="1" applyBorder="1" applyAlignment="1">
      <alignment horizontal="left" vertical="center"/>
    </xf>
    <xf numFmtId="0" fontId="28" fillId="4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3" fontId="5" fillId="0" borderId="0" xfId="3" applyFont="1" applyFill="1" applyBorder="1" applyAlignment="1">
      <alignment horizontal="center" vertical="center" wrapText="1"/>
    </xf>
    <xf numFmtId="43" fontId="27" fillId="0" borderId="0" xfId="3" applyFont="1" applyFill="1" applyBorder="1" applyAlignment="1">
      <alignment horizontal="right" vertical="center"/>
    </xf>
    <xf numFmtId="43" fontId="12" fillId="0" borderId="0" xfId="3" applyFont="1" applyFill="1" applyBorder="1" applyAlignment="1">
      <alignment horizontal="right" vertical="center"/>
    </xf>
    <xf numFmtId="43" fontId="30" fillId="0" borderId="0" xfId="3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43" fontId="0" fillId="0" borderId="0" xfId="3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43" fontId="0" fillId="0" borderId="0" xfId="3" applyFont="1" applyBorder="1" applyAlignment="1">
      <alignment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164" fontId="20" fillId="3" borderId="7" xfId="1" applyNumberFormat="1" applyFont="1" applyFill="1" applyBorder="1" applyAlignment="1">
      <alignment horizontal="right" vertical="center"/>
    </xf>
    <xf numFmtId="43" fontId="1" fillId="0" borderId="0" xfId="3" applyFont="1" applyBorder="1" applyAlignment="1">
      <alignment vertical="center" wrapText="1"/>
    </xf>
    <xf numFmtId="43" fontId="1" fillId="5" borderId="5" xfId="3" applyFont="1" applyFill="1" applyBorder="1" applyAlignment="1">
      <alignment vertical="center" wrapText="1"/>
    </xf>
    <xf numFmtId="0" fontId="31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5" fontId="1" fillId="0" borderId="0" xfId="3" applyNumberFormat="1" applyFont="1" applyBorder="1" applyAlignment="1">
      <alignment vertical="center" wrapText="1"/>
    </xf>
    <xf numFmtId="43" fontId="1" fillId="0" borderId="0" xfId="3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43" fontId="34" fillId="0" borderId="0" xfId="3" applyFont="1" applyFill="1" applyBorder="1" applyAlignment="1">
      <alignment horizontal="right"/>
    </xf>
    <xf numFmtId="43" fontId="27" fillId="0" borderId="0" xfId="3" applyFont="1" applyFill="1" applyBorder="1" applyAlignment="1">
      <alignment horizontal="right"/>
    </xf>
    <xf numFmtId="165" fontId="1" fillId="0" borderId="0" xfId="3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43" fontId="0" fillId="0" borderId="0" xfId="3" applyFont="1" applyBorder="1" applyAlignment="1">
      <alignment horizontal="center"/>
    </xf>
    <xf numFmtId="4" fontId="35" fillId="0" borderId="0" xfId="3" applyNumberFormat="1" applyFont="1" applyFill="1" applyBorder="1" applyAlignment="1">
      <alignment horizontal="right" vertical="center"/>
    </xf>
    <xf numFmtId="4" fontId="36" fillId="0" borderId="0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7</xdr:row>
      <xdr:rowOff>114300</xdr:rowOff>
    </xdr:from>
    <xdr:to>
      <xdr:col>18</xdr:col>
      <xdr:colOff>276486</xdr:colOff>
      <xdr:row>7</xdr:row>
      <xdr:rowOff>117167</xdr:rowOff>
    </xdr:to>
    <xdr:pic>
      <xdr:nvPicPr>
        <xdr:cNvPr id="9" name="0 Imagen" descr="Onamet Transparente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771525</xdr:colOff>
      <xdr:row>1</xdr:row>
      <xdr:rowOff>57150</xdr:rowOff>
    </xdr:from>
    <xdr:to>
      <xdr:col>9</xdr:col>
      <xdr:colOff>800099</xdr:colOff>
      <xdr:row>6</xdr:row>
      <xdr:rowOff>95249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20135" r="36444" b="11650"/>
        <a:stretch/>
      </xdr:blipFill>
      <xdr:spPr bwMode="auto">
        <a:xfrm>
          <a:off x="7553325" y="247650"/>
          <a:ext cx="3619499" cy="11620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0"/>
  <sheetViews>
    <sheetView tabSelected="1" topLeftCell="B26" zoomScale="50" zoomScaleNormal="50" zoomScaleSheetLayoutView="50" workbookViewId="0">
      <selection activeCell="N60" sqref="N60"/>
    </sheetView>
  </sheetViews>
  <sheetFormatPr baseColWidth="10" defaultColWidth="9.140625" defaultRowHeight="15" x14ac:dyDescent="0.25"/>
  <cols>
    <col min="1" max="1" width="42" customWidth="1"/>
    <col min="2" max="2" width="17.5703125" customWidth="1"/>
    <col min="3" max="3" width="13.42578125" customWidth="1"/>
    <col min="4" max="4" width="14" customWidth="1"/>
    <col min="5" max="5" width="14.7109375" customWidth="1"/>
    <col min="6" max="6" width="13.140625" customWidth="1"/>
    <col min="7" max="7" width="13.28515625" customWidth="1"/>
    <col min="8" max="8" width="14.28515625" customWidth="1"/>
    <col min="9" max="9" width="13.140625" customWidth="1"/>
    <col min="10" max="10" width="17.140625" customWidth="1"/>
    <col min="11" max="11" width="18.85546875" customWidth="1"/>
    <col min="12" max="12" width="18" customWidth="1"/>
    <col min="13" max="13" width="25.42578125" customWidth="1"/>
    <col min="14" max="14" width="21.28515625" customWidth="1"/>
    <col min="15" max="15" width="23" customWidth="1"/>
    <col min="16" max="16" width="18.140625" customWidth="1"/>
    <col min="17" max="17" width="13.7109375" customWidth="1"/>
    <col min="18" max="18" width="14.140625" customWidth="1"/>
    <col min="19" max="19" width="13.85546875" customWidth="1"/>
    <col min="20" max="20" width="13.28515625" customWidth="1"/>
    <col min="21" max="21" width="16.28515625" customWidth="1"/>
  </cols>
  <sheetData>
    <row r="1" spans="1:20" x14ac:dyDescent="0.25">
      <c r="A1" s="12"/>
      <c r="B1" s="12"/>
      <c r="C1" s="12"/>
      <c r="D1" s="12"/>
      <c r="E1" s="12"/>
      <c r="F1" s="31"/>
      <c r="G1" s="31"/>
      <c r="I1" s="12"/>
      <c r="J1" s="12"/>
      <c r="K1" s="12"/>
      <c r="L1" s="12"/>
      <c r="M1" s="12"/>
      <c r="N1" s="12"/>
      <c r="O1" s="12"/>
      <c r="P1" s="12"/>
      <c r="Q1" s="12"/>
    </row>
    <row r="2" spans="1:20" ht="15.75" x14ac:dyDescent="0.25">
      <c r="A2" s="12"/>
      <c r="B2" s="13"/>
      <c r="C2" s="13"/>
      <c r="D2" s="13"/>
      <c r="E2" s="13"/>
      <c r="F2" s="31"/>
      <c r="G2" s="31"/>
      <c r="I2" s="13"/>
      <c r="J2" s="13"/>
      <c r="K2" s="13"/>
      <c r="L2" s="13"/>
      <c r="M2" s="13"/>
      <c r="N2" s="13"/>
      <c r="O2" s="12"/>
      <c r="P2" s="12"/>
      <c r="Q2" s="12"/>
    </row>
    <row r="3" spans="1:20" ht="15.75" x14ac:dyDescent="0.25">
      <c r="A3" s="12"/>
      <c r="B3" s="13"/>
      <c r="C3" s="13"/>
      <c r="D3" s="13"/>
      <c r="E3" s="13"/>
      <c r="F3" s="30"/>
      <c r="G3" s="31"/>
      <c r="I3" s="13"/>
      <c r="J3" s="13"/>
      <c r="K3" s="13"/>
      <c r="L3" s="13"/>
      <c r="M3" s="13"/>
      <c r="N3" s="13"/>
      <c r="O3" s="12"/>
      <c r="P3" s="12"/>
      <c r="Q3" s="12"/>
    </row>
    <row r="4" spans="1:20" ht="22.5" customHeight="1" x14ac:dyDescent="0.25">
      <c r="B4" s="36"/>
      <c r="C4" s="36"/>
      <c r="D4" s="36"/>
      <c r="E4" s="36"/>
      <c r="F4" s="31"/>
      <c r="G4" s="31"/>
      <c r="I4" s="23"/>
      <c r="J4" s="23"/>
      <c r="K4" s="23"/>
      <c r="L4" s="23"/>
      <c r="M4" s="23"/>
      <c r="N4" s="23"/>
      <c r="O4" s="12"/>
      <c r="P4" s="12"/>
      <c r="Q4" s="12"/>
    </row>
    <row r="5" spans="1:20" ht="21" customHeight="1" x14ac:dyDescent="0.25">
      <c r="B5" s="36"/>
      <c r="C5" s="36"/>
      <c r="D5" s="36"/>
      <c r="E5" s="36"/>
      <c r="F5" s="31"/>
      <c r="G5" s="31"/>
      <c r="I5" s="24"/>
      <c r="J5" s="24"/>
      <c r="K5" s="24"/>
      <c r="L5" s="24"/>
      <c r="M5" s="24"/>
      <c r="N5" s="24"/>
      <c r="O5" s="12"/>
      <c r="P5" s="12"/>
      <c r="Q5" s="12"/>
    </row>
    <row r="6" spans="1:20" ht="13.5" customHeight="1" x14ac:dyDescent="0.25">
      <c r="B6" s="36"/>
      <c r="C6" s="36"/>
      <c r="D6" s="36"/>
      <c r="E6" s="36"/>
      <c r="F6" s="31"/>
      <c r="G6" s="31"/>
      <c r="I6" s="24"/>
      <c r="J6" s="24"/>
      <c r="K6" s="24"/>
      <c r="L6" s="24"/>
      <c r="M6" s="24"/>
      <c r="N6" s="24"/>
      <c r="O6" s="12"/>
      <c r="P6" s="12"/>
      <c r="Q6" s="12"/>
    </row>
    <row r="7" spans="1:20" ht="21" customHeight="1" x14ac:dyDescent="0.25">
      <c r="A7" s="100" t="s">
        <v>99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2"/>
      <c r="Q7" s="12"/>
    </row>
    <row r="8" spans="1:20" ht="17.25" customHeight="1" x14ac:dyDescent="0.25">
      <c r="A8" s="100" t="s">
        <v>45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2"/>
      <c r="Q8" s="12"/>
    </row>
    <row r="9" spans="1:20" ht="16.5" customHeight="1" x14ac:dyDescent="0.25">
      <c r="A9" s="100" t="s">
        <v>44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2"/>
      <c r="Q9" s="12"/>
    </row>
    <row r="10" spans="1:20" ht="15" customHeight="1" x14ac:dyDescent="0.25">
      <c r="A10" s="100" t="s">
        <v>46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2"/>
      <c r="Q10" s="12"/>
      <c r="R10" s="9"/>
    </row>
    <row r="11" spans="1:20" ht="11.25" customHeight="1" x14ac:dyDescent="0.25">
      <c r="A11" s="101" t="s">
        <v>36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6"/>
      <c r="N11" s="16"/>
      <c r="O11" s="25"/>
      <c r="P11" s="12"/>
      <c r="Q11" s="12"/>
    </row>
    <row r="12" spans="1:20" x14ac:dyDescent="0.25">
      <c r="A12" s="99" t="s">
        <v>100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2"/>
      <c r="Q12" s="12"/>
      <c r="S12" s="11"/>
    </row>
    <row r="13" spans="1:20" ht="5.25" customHeight="1" thickBot="1" x14ac:dyDescent="0.3">
      <c r="A13" s="26"/>
      <c r="B13" s="26"/>
      <c r="C13" s="26"/>
      <c r="D13" s="26"/>
      <c r="E13" s="26"/>
      <c r="F13" s="30"/>
      <c r="G13" s="31"/>
      <c r="I13" s="16"/>
      <c r="J13" s="16"/>
      <c r="K13" s="16"/>
      <c r="L13" s="26"/>
      <c r="M13" s="26"/>
      <c r="N13" s="20"/>
      <c r="O13" s="26"/>
      <c r="P13" s="12"/>
      <c r="Q13" s="12"/>
    </row>
    <row r="14" spans="1:20" ht="45.75" thickBot="1" x14ac:dyDescent="0.3">
      <c r="A14" s="55" t="s">
        <v>49</v>
      </c>
      <c r="B14" s="56" t="s">
        <v>40</v>
      </c>
      <c r="C14" s="56" t="s">
        <v>41</v>
      </c>
      <c r="D14" s="57" t="s">
        <v>39</v>
      </c>
      <c r="E14" s="57" t="s">
        <v>47</v>
      </c>
      <c r="F14" s="57" t="s">
        <v>55</v>
      </c>
      <c r="G14" s="57" t="s">
        <v>56</v>
      </c>
      <c r="H14" s="57" t="s">
        <v>57</v>
      </c>
      <c r="I14" s="57" t="s">
        <v>58</v>
      </c>
      <c r="J14" s="57" t="s">
        <v>59</v>
      </c>
      <c r="K14" s="57" t="s">
        <v>101</v>
      </c>
      <c r="L14" s="57" t="s">
        <v>105</v>
      </c>
      <c r="M14" s="57" t="s">
        <v>114</v>
      </c>
      <c r="N14" s="57" t="s">
        <v>115</v>
      </c>
      <c r="O14" s="58" t="s">
        <v>48</v>
      </c>
      <c r="P14" s="76"/>
      <c r="S14" s="16"/>
      <c r="T14" s="16"/>
    </row>
    <row r="15" spans="1:20" x14ac:dyDescent="0.25">
      <c r="A15" s="41" t="s">
        <v>0</v>
      </c>
      <c r="B15" s="45">
        <f>+B16</f>
        <v>266985449</v>
      </c>
      <c r="C15" s="37">
        <v>0</v>
      </c>
      <c r="D15" s="46">
        <f t="shared" ref="D15:N15" si="0">+D16</f>
        <v>14560132.979999999</v>
      </c>
      <c r="E15" s="46">
        <f t="shared" si="0"/>
        <v>15240347.039999997</v>
      </c>
      <c r="F15" s="46">
        <f t="shared" si="0"/>
        <v>21982754.119999997</v>
      </c>
      <c r="G15" s="46">
        <f t="shared" si="0"/>
        <v>17734249.150000002</v>
      </c>
      <c r="H15" s="37">
        <f t="shared" si="0"/>
        <v>18576141.919999998</v>
      </c>
      <c r="I15" s="37">
        <f t="shared" ref="I15" si="1">+I16</f>
        <v>19308049.16</v>
      </c>
      <c r="J15" s="37">
        <f t="shared" si="0"/>
        <v>16458736.360000001</v>
      </c>
      <c r="K15" s="37">
        <f t="shared" si="0"/>
        <v>17144919.02</v>
      </c>
      <c r="L15" s="37">
        <f t="shared" si="0"/>
        <v>15525756.34</v>
      </c>
      <c r="M15" s="37">
        <f t="shared" si="0"/>
        <v>20884741.669999998</v>
      </c>
      <c r="N15" s="37">
        <f t="shared" si="0"/>
        <v>32239198.710000001</v>
      </c>
      <c r="O15" s="84">
        <f>+D15+E15+F15+G15+H15+I15+J15+K15+L15+M15+N15</f>
        <v>209655026.47</v>
      </c>
      <c r="P15" s="44"/>
      <c r="Q15" s="44"/>
      <c r="R15" s="20"/>
      <c r="S15" s="15"/>
      <c r="T15" s="15"/>
    </row>
    <row r="16" spans="1:20" x14ac:dyDescent="0.25">
      <c r="A16" s="70" t="s">
        <v>1</v>
      </c>
      <c r="B16" s="45">
        <f>+B17+B23+B33+B43+B59+B69</f>
        <v>266985449</v>
      </c>
      <c r="C16" s="37">
        <v>0</v>
      </c>
      <c r="D16" s="46">
        <f t="shared" ref="D16:N16" si="2">+D17+D23+D33+D43+D59+D69</f>
        <v>14560132.979999999</v>
      </c>
      <c r="E16" s="46">
        <f t="shared" si="2"/>
        <v>15240347.039999997</v>
      </c>
      <c r="F16" s="46">
        <f t="shared" si="2"/>
        <v>21982754.119999997</v>
      </c>
      <c r="G16" s="46">
        <f t="shared" si="2"/>
        <v>17734249.150000002</v>
      </c>
      <c r="H16" s="37">
        <f t="shared" si="2"/>
        <v>18576141.919999998</v>
      </c>
      <c r="I16" s="37">
        <f t="shared" ref="I16:M16" si="3">+I17+I23+I33+I43+I59+I69</f>
        <v>19308049.16</v>
      </c>
      <c r="J16" s="37">
        <f t="shared" si="3"/>
        <v>16458736.360000001</v>
      </c>
      <c r="K16" s="37">
        <f t="shared" si="3"/>
        <v>17144919.02</v>
      </c>
      <c r="L16" s="37">
        <f t="shared" si="3"/>
        <v>15525756.34</v>
      </c>
      <c r="M16" s="37">
        <f t="shared" si="3"/>
        <v>20884741.669999998</v>
      </c>
      <c r="N16" s="37">
        <f t="shared" si="2"/>
        <v>32239198.710000001</v>
      </c>
      <c r="O16" s="90">
        <f t="shared" ref="O16:O79" si="4">+D16+E16+F16+G16+H16+I16+J16+K16+L16+M16+N16</f>
        <v>209655026.47</v>
      </c>
      <c r="P16" s="44"/>
      <c r="Q16" s="44"/>
    </row>
    <row r="17" spans="1:20" s="14" customFormat="1" ht="19.5" customHeight="1" x14ac:dyDescent="0.25">
      <c r="A17" s="70" t="s">
        <v>2</v>
      </c>
      <c r="B17" s="45">
        <f>+B18+B19+B20+B21+B22</f>
        <v>209298000</v>
      </c>
      <c r="C17" s="37">
        <v>0</v>
      </c>
      <c r="D17" s="46">
        <f t="shared" ref="D17:N17" si="5">+D18+D19+D20+D22</f>
        <v>13999512.289999999</v>
      </c>
      <c r="E17" s="46">
        <f t="shared" si="5"/>
        <v>14347285.129999999</v>
      </c>
      <c r="F17" s="46">
        <f t="shared" si="5"/>
        <v>14864081.49</v>
      </c>
      <c r="G17" s="46">
        <f t="shared" si="5"/>
        <v>14502367.060000001</v>
      </c>
      <c r="H17" s="37">
        <f t="shared" si="5"/>
        <v>14583402.1</v>
      </c>
      <c r="I17" s="37">
        <f t="shared" ref="I17:M17" si="6">+I18+I19+I20+I22</f>
        <v>14491598.460000001</v>
      </c>
      <c r="J17" s="37">
        <f t="shared" si="6"/>
        <v>14779043.800000001</v>
      </c>
      <c r="K17" s="37">
        <f t="shared" si="6"/>
        <v>14817666.98</v>
      </c>
      <c r="L17" s="37">
        <f t="shared" si="6"/>
        <v>14811117.85</v>
      </c>
      <c r="M17" s="37">
        <f t="shared" si="6"/>
        <v>14961689.379999999</v>
      </c>
      <c r="N17" s="37">
        <f t="shared" si="5"/>
        <v>26061809.82</v>
      </c>
      <c r="O17" s="90">
        <f>+D17+E17+F17+G17+H17+I17+J17+K17+L17+M17+N17</f>
        <v>172219574.35999998</v>
      </c>
      <c r="P17" s="44"/>
      <c r="Q17" s="44"/>
      <c r="R17"/>
      <c r="S17"/>
      <c r="T17"/>
    </row>
    <row r="18" spans="1:20" x14ac:dyDescent="0.25">
      <c r="A18" s="91" t="s">
        <v>3</v>
      </c>
      <c r="B18" s="71">
        <v>156164000</v>
      </c>
      <c r="C18" s="47">
        <v>0</v>
      </c>
      <c r="D18" s="72">
        <v>11300254.91</v>
      </c>
      <c r="E18" s="72">
        <v>11645588.27</v>
      </c>
      <c r="F18" s="72">
        <v>11861425.24</v>
      </c>
      <c r="G18" s="72">
        <v>11684425.24</v>
      </c>
      <c r="H18" s="72">
        <v>11709425.24</v>
      </c>
      <c r="I18" s="72">
        <v>11610425.24</v>
      </c>
      <c r="J18" s="72">
        <v>11850243.9</v>
      </c>
      <c r="K18" s="72">
        <v>11818142.84</v>
      </c>
      <c r="L18" s="72">
        <v>11804349.109999999</v>
      </c>
      <c r="M18" s="72">
        <v>11989142.84</v>
      </c>
      <c r="N18" s="72">
        <v>23012932.440000001</v>
      </c>
      <c r="O18" s="90">
        <f t="shared" si="4"/>
        <v>140286355.27000001</v>
      </c>
      <c r="P18" s="44"/>
      <c r="Q18" s="44"/>
    </row>
    <row r="19" spans="1:20" ht="15" customHeight="1" x14ac:dyDescent="0.25">
      <c r="A19" s="91" t="s">
        <v>4</v>
      </c>
      <c r="B19" s="71">
        <v>27934000</v>
      </c>
      <c r="C19" s="47">
        <v>0</v>
      </c>
      <c r="D19" s="72">
        <v>980520</v>
      </c>
      <c r="E19" s="72">
        <v>963520</v>
      </c>
      <c r="F19" s="72">
        <v>1193020</v>
      </c>
      <c r="G19" s="72">
        <v>1088020</v>
      </c>
      <c r="H19" s="72">
        <v>1103020</v>
      </c>
      <c r="I19" s="72">
        <v>1125020</v>
      </c>
      <c r="J19" s="72">
        <v>1165020</v>
      </c>
      <c r="K19" s="74">
        <v>1211890</v>
      </c>
      <c r="L19" s="74">
        <v>1223890</v>
      </c>
      <c r="M19" s="92">
        <v>1179390</v>
      </c>
      <c r="N19" s="93">
        <v>1258390</v>
      </c>
      <c r="O19" s="90">
        <f t="shared" si="4"/>
        <v>12491700</v>
      </c>
      <c r="P19" s="44"/>
      <c r="Q19" s="44"/>
      <c r="R19" s="14"/>
      <c r="S19" s="14"/>
    </row>
    <row r="20" spans="1:20" ht="15" customHeight="1" x14ac:dyDescent="0.25">
      <c r="A20" s="91" t="s">
        <v>60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90">
        <f t="shared" si="4"/>
        <v>0</v>
      </c>
      <c r="P20" s="44"/>
      <c r="Q20" s="44"/>
      <c r="R20" s="14"/>
      <c r="S20" s="14"/>
    </row>
    <row r="21" spans="1:20" ht="15" customHeight="1" x14ac:dyDescent="0.25">
      <c r="A21" s="91" t="s">
        <v>43</v>
      </c>
      <c r="B21" s="71">
        <v>600000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90">
        <f t="shared" si="4"/>
        <v>0</v>
      </c>
      <c r="P21" s="44"/>
      <c r="Q21" s="44"/>
      <c r="R21" s="14"/>
      <c r="S21" s="14"/>
    </row>
    <row r="22" spans="1:20" ht="21.75" customHeight="1" x14ac:dyDescent="0.25">
      <c r="A22" s="91" t="s">
        <v>5</v>
      </c>
      <c r="B22" s="71">
        <v>24600000</v>
      </c>
      <c r="C22" s="47">
        <v>0</v>
      </c>
      <c r="D22" s="72">
        <v>1718737.38</v>
      </c>
      <c r="E22" s="72">
        <v>1738176.86</v>
      </c>
      <c r="F22" s="72">
        <v>1809636.25</v>
      </c>
      <c r="G22" s="72">
        <v>1729921.82</v>
      </c>
      <c r="H22" s="72">
        <v>1770956.86</v>
      </c>
      <c r="I22" s="72">
        <v>1756153.22</v>
      </c>
      <c r="J22" s="72">
        <v>1763779.9</v>
      </c>
      <c r="K22" s="74">
        <v>1787634.14</v>
      </c>
      <c r="L22" s="74">
        <v>1782878.74</v>
      </c>
      <c r="M22" s="74">
        <v>1793156.54</v>
      </c>
      <c r="N22" s="74">
        <v>1790487.38</v>
      </c>
      <c r="O22" s="90">
        <f t="shared" si="4"/>
        <v>19441519.09</v>
      </c>
      <c r="P22" s="44"/>
      <c r="Q22" s="44"/>
      <c r="R22" s="14"/>
      <c r="T22" s="14"/>
    </row>
    <row r="23" spans="1:20" s="14" customFormat="1" ht="19.5" customHeight="1" x14ac:dyDescent="0.25">
      <c r="A23" s="70" t="s">
        <v>6</v>
      </c>
      <c r="B23" s="45">
        <f>+B24+B25+B26+B27+B28+B29+B30+B31+B32</f>
        <v>22902000</v>
      </c>
      <c r="C23" s="37">
        <v>0</v>
      </c>
      <c r="D23" s="46">
        <f>+D24+D25+D26+D27+D28+D29+D31+D32</f>
        <v>560620.68999999994</v>
      </c>
      <c r="E23" s="46">
        <f t="shared" ref="E23:N23" si="7">+E24+E25+E26+E27+E28+E29+E30+E31+E32</f>
        <v>363092.62</v>
      </c>
      <c r="F23" s="46">
        <f t="shared" si="7"/>
        <v>3034487.05</v>
      </c>
      <c r="G23" s="46">
        <f t="shared" si="7"/>
        <v>1126859.79</v>
      </c>
      <c r="H23" s="37">
        <f t="shared" si="7"/>
        <v>1414685.75</v>
      </c>
      <c r="I23" s="37">
        <f t="shared" si="7"/>
        <v>2102409.56</v>
      </c>
      <c r="J23" s="37">
        <f t="shared" ref="J23:M23" si="8">+J24+J25+J26+J27+J28+J29+J30+J31+J32</f>
        <v>1064699.4700000002</v>
      </c>
      <c r="K23" s="37">
        <f t="shared" si="8"/>
        <v>946178.04</v>
      </c>
      <c r="L23" s="37">
        <f t="shared" si="8"/>
        <v>714638.49</v>
      </c>
      <c r="M23" s="37">
        <f t="shared" si="8"/>
        <v>2754994.98</v>
      </c>
      <c r="N23" s="37">
        <f t="shared" si="7"/>
        <v>3751588.8</v>
      </c>
      <c r="O23" s="90">
        <f t="shared" si="4"/>
        <v>17834255.240000002</v>
      </c>
      <c r="P23" s="44"/>
      <c r="Q23" s="44"/>
      <c r="R23"/>
      <c r="S23"/>
      <c r="T23"/>
    </row>
    <row r="24" spans="1:20" x14ac:dyDescent="0.25">
      <c r="A24" s="75" t="s">
        <v>7</v>
      </c>
      <c r="B24" s="71">
        <v>8360000</v>
      </c>
      <c r="C24" s="47">
        <v>0</v>
      </c>
      <c r="D24" s="72">
        <v>560620.68999999994</v>
      </c>
      <c r="E24" s="72">
        <v>255712.62</v>
      </c>
      <c r="F24" s="72">
        <v>368384.55</v>
      </c>
      <c r="G24" s="72">
        <v>715369.04</v>
      </c>
      <c r="H24" s="72">
        <v>312405.75</v>
      </c>
      <c r="I24" s="72">
        <v>735091.46</v>
      </c>
      <c r="J24" s="72">
        <v>754578.41</v>
      </c>
      <c r="K24" s="72">
        <v>865098.04</v>
      </c>
      <c r="L24" s="72">
        <v>249047.99</v>
      </c>
      <c r="M24" s="72">
        <v>899755.6</v>
      </c>
      <c r="N24" s="72">
        <v>483737.24</v>
      </c>
      <c r="O24" s="90">
        <f t="shared" si="4"/>
        <v>6199801.3900000006</v>
      </c>
      <c r="P24" s="44"/>
      <c r="Q24" s="44"/>
    </row>
    <row r="25" spans="1:20" ht="16.5" customHeight="1" x14ac:dyDescent="0.25">
      <c r="A25" s="75" t="s">
        <v>32</v>
      </c>
      <c r="B25" s="71">
        <v>448000</v>
      </c>
      <c r="C25" s="47">
        <v>0</v>
      </c>
      <c r="D25" s="47">
        <v>0</v>
      </c>
      <c r="E25" s="72">
        <v>23600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251192.5</v>
      </c>
      <c r="N25" s="47"/>
      <c r="O25" s="90">
        <f t="shared" si="4"/>
        <v>274792.5</v>
      </c>
      <c r="P25" s="44"/>
      <c r="Q25" s="44"/>
      <c r="S25" s="14"/>
    </row>
    <row r="26" spans="1:20" ht="18" customHeight="1" x14ac:dyDescent="0.25">
      <c r="A26" s="75" t="s">
        <v>8</v>
      </c>
      <c r="B26" s="71">
        <v>4320000</v>
      </c>
      <c r="C26" s="47">
        <v>0</v>
      </c>
      <c r="D26" s="47">
        <v>0</v>
      </c>
      <c r="E26" s="47">
        <v>0</v>
      </c>
      <c r="F26" s="47">
        <v>681050</v>
      </c>
      <c r="G26" s="47">
        <v>349850</v>
      </c>
      <c r="H26" s="47">
        <v>262700</v>
      </c>
      <c r="I26" s="47">
        <v>452750</v>
      </c>
      <c r="J26" s="47">
        <v>211200</v>
      </c>
      <c r="K26" s="47">
        <v>0</v>
      </c>
      <c r="L26" s="47">
        <v>465590.5</v>
      </c>
      <c r="M26" s="47">
        <v>434518.5</v>
      </c>
      <c r="N26" s="47">
        <v>314613.26</v>
      </c>
      <c r="O26" s="90">
        <f t="shared" si="4"/>
        <v>3172272.26</v>
      </c>
      <c r="P26" s="44"/>
      <c r="Q26" s="44"/>
      <c r="T26" s="14"/>
    </row>
    <row r="27" spans="1:20" ht="16.5" customHeight="1" x14ac:dyDescent="0.25">
      <c r="A27" s="75" t="s">
        <v>33</v>
      </c>
      <c r="B27" s="71">
        <v>456000</v>
      </c>
      <c r="C27" s="47">
        <v>0</v>
      </c>
      <c r="D27" s="47">
        <v>0</v>
      </c>
      <c r="E27" s="47">
        <v>0</v>
      </c>
      <c r="F27" s="47">
        <v>0</v>
      </c>
      <c r="G27" s="47">
        <v>42000</v>
      </c>
      <c r="H27" s="47">
        <v>18600</v>
      </c>
      <c r="I27" s="47">
        <v>18500</v>
      </c>
      <c r="J27" s="47">
        <v>4800</v>
      </c>
      <c r="K27" s="47">
        <v>0</v>
      </c>
      <c r="L27" s="47">
        <v>0</v>
      </c>
      <c r="M27" s="47">
        <v>31700</v>
      </c>
      <c r="N27" s="47"/>
      <c r="O27" s="90">
        <f t="shared" si="4"/>
        <v>115600</v>
      </c>
      <c r="P27" s="44"/>
      <c r="Q27" s="44"/>
    </row>
    <row r="28" spans="1:20" x14ac:dyDescent="0.25">
      <c r="A28" s="75" t="s">
        <v>34</v>
      </c>
      <c r="B28" s="71">
        <v>200000</v>
      </c>
      <c r="C28" s="47">
        <v>0</v>
      </c>
      <c r="D28" s="47">
        <v>0</v>
      </c>
      <c r="E28" s="47">
        <v>0</v>
      </c>
      <c r="F28" s="47">
        <v>168000</v>
      </c>
      <c r="G28" s="47">
        <v>0</v>
      </c>
      <c r="H28" s="47">
        <v>0</v>
      </c>
      <c r="I28" s="47">
        <v>50000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90">
        <f t="shared" si="4"/>
        <v>218000</v>
      </c>
      <c r="P28" s="44"/>
      <c r="Q28" s="44"/>
    </row>
    <row r="29" spans="1:20" x14ac:dyDescent="0.25">
      <c r="A29" s="75" t="s">
        <v>22</v>
      </c>
      <c r="B29" s="71">
        <v>1090000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821819.1</v>
      </c>
      <c r="J29" s="47">
        <v>0</v>
      </c>
      <c r="K29" s="47">
        <v>0</v>
      </c>
      <c r="L29" s="47">
        <v>0</v>
      </c>
      <c r="M29" s="47">
        <v>23616.06</v>
      </c>
      <c r="N29" s="47"/>
      <c r="O29" s="90">
        <f t="shared" si="4"/>
        <v>845435.16</v>
      </c>
      <c r="P29" s="44"/>
      <c r="Q29" s="44"/>
    </row>
    <row r="30" spans="1:20" ht="27" customHeight="1" x14ac:dyDescent="0.25">
      <c r="A30" s="75" t="s">
        <v>9</v>
      </c>
      <c r="B30" s="71">
        <v>2080000</v>
      </c>
      <c r="C30" s="47">
        <v>0</v>
      </c>
      <c r="D30" s="47">
        <v>0</v>
      </c>
      <c r="E30" s="72">
        <v>83780</v>
      </c>
      <c r="F30" s="72">
        <v>308570</v>
      </c>
      <c r="G30" s="47">
        <v>0</v>
      </c>
      <c r="H30" s="47">
        <v>23010</v>
      </c>
      <c r="I30" s="47">
        <v>24249</v>
      </c>
      <c r="J30" s="47">
        <v>14121.06</v>
      </c>
      <c r="K30" s="47">
        <v>0</v>
      </c>
      <c r="L30" s="47">
        <v>0</v>
      </c>
      <c r="M30" s="47">
        <v>1039212.32</v>
      </c>
      <c r="N30" s="47">
        <v>734357</v>
      </c>
      <c r="O30" s="90">
        <f t="shared" si="4"/>
        <v>2227299.38</v>
      </c>
      <c r="P30" s="44"/>
      <c r="Q30" s="44"/>
      <c r="R30" s="14"/>
    </row>
    <row r="31" spans="1:20" ht="24" x14ac:dyDescent="0.25">
      <c r="A31" s="75" t="s">
        <v>10</v>
      </c>
      <c r="B31" s="71">
        <v>3008000</v>
      </c>
      <c r="C31" s="47">
        <v>0</v>
      </c>
      <c r="D31" s="47">
        <v>0</v>
      </c>
      <c r="E31" s="47">
        <v>0</v>
      </c>
      <c r="F31" s="47">
        <v>1508482.5</v>
      </c>
      <c r="G31" s="47">
        <v>19640.75</v>
      </c>
      <c r="H31" s="47">
        <v>797970</v>
      </c>
      <c r="I31" s="47">
        <v>0</v>
      </c>
      <c r="J31" s="47">
        <v>80000</v>
      </c>
      <c r="K31" s="47">
        <v>81080</v>
      </c>
      <c r="L31" s="47">
        <v>0</v>
      </c>
      <c r="M31" s="47">
        <v>75000</v>
      </c>
      <c r="N31" s="47">
        <v>246480</v>
      </c>
      <c r="O31" s="90">
        <f t="shared" si="4"/>
        <v>2808653.25</v>
      </c>
      <c r="P31" s="44"/>
      <c r="Q31" s="44"/>
      <c r="R31" s="14"/>
    </row>
    <row r="32" spans="1:20" x14ac:dyDescent="0.25">
      <c r="A32" s="75" t="s">
        <v>31</v>
      </c>
      <c r="B32" s="71">
        <v>2940000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1972401.3</v>
      </c>
      <c r="O32" s="90">
        <f t="shared" si="4"/>
        <v>1972401.3</v>
      </c>
      <c r="P32" s="44"/>
      <c r="Q32" s="44"/>
    </row>
    <row r="33" spans="1:20" s="14" customFormat="1" ht="17.25" customHeight="1" x14ac:dyDescent="0.25">
      <c r="A33" s="70" t="s">
        <v>11</v>
      </c>
      <c r="B33" s="45">
        <f>+B34+B35+B36+B37+B38+B39+B40+B41+B42</f>
        <v>20545449</v>
      </c>
      <c r="C33" s="37">
        <v>0</v>
      </c>
      <c r="D33" s="37">
        <v>0</v>
      </c>
      <c r="E33" s="46">
        <f t="shared" ref="E33:N33" si="9">+E34+E35+E36+E37+E38+E39+E40+E42</f>
        <v>445855.26</v>
      </c>
      <c r="F33" s="37">
        <f t="shared" si="9"/>
        <v>384185.58</v>
      </c>
      <c r="G33" s="37">
        <f t="shared" si="9"/>
        <v>1472975.32</v>
      </c>
      <c r="H33" s="37">
        <f t="shared" si="9"/>
        <v>1896068.55</v>
      </c>
      <c r="I33" s="37">
        <f t="shared" si="9"/>
        <v>2378458.58</v>
      </c>
      <c r="J33" s="37">
        <f t="shared" ref="J33:M33" si="10">+J34+J35+J36+J37+J38+J39+J40+J42</f>
        <v>249155.09</v>
      </c>
      <c r="K33" s="37">
        <f t="shared" si="10"/>
        <v>1381074</v>
      </c>
      <c r="L33" s="37">
        <f t="shared" si="10"/>
        <v>0</v>
      </c>
      <c r="M33" s="37">
        <f t="shared" si="10"/>
        <v>2995426.25</v>
      </c>
      <c r="N33" s="37">
        <f t="shared" si="9"/>
        <v>2741783.13</v>
      </c>
      <c r="O33" s="90">
        <f t="shared" si="4"/>
        <v>13944981.759999998</v>
      </c>
      <c r="P33" s="44"/>
      <c r="Q33" s="44"/>
      <c r="S33"/>
      <c r="T33"/>
    </row>
    <row r="34" spans="1:20" s="14" customFormat="1" ht="18.75" customHeight="1" x14ac:dyDescent="0.25">
      <c r="A34" s="75" t="s">
        <v>12</v>
      </c>
      <c r="B34" s="71">
        <v>1020000</v>
      </c>
      <c r="C34" s="47">
        <v>0</v>
      </c>
      <c r="D34" s="47">
        <v>0</v>
      </c>
      <c r="E34" s="72">
        <v>25674</v>
      </c>
      <c r="F34" s="47">
        <v>0</v>
      </c>
      <c r="G34" s="47">
        <v>245807.76</v>
      </c>
      <c r="H34" s="47">
        <v>0</v>
      </c>
      <c r="I34" s="47">
        <v>9512</v>
      </c>
      <c r="J34" s="47">
        <v>0</v>
      </c>
      <c r="K34" s="47">
        <v>80006</v>
      </c>
      <c r="L34" s="47">
        <v>0</v>
      </c>
      <c r="M34" s="47">
        <v>50418</v>
      </c>
      <c r="N34" s="47">
        <v>212159.66</v>
      </c>
      <c r="O34" s="90">
        <f t="shared" si="4"/>
        <v>623577.42000000004</v>
      </c>
      <c r="P34" s="44"/>
      <c r="Q34" s="44"/>
      <c r="R34"/>
      <c r="S34"/>
      <c r="T34"/>
    </row>
    <row r="35" spans="1:20" ht="18" customHeight="1" x14ac:dyDescent="0.25">
      <c r="A35" s="75" t="s">
        <v>13</v>
      </c>
      <c r="B35" s="71">
        <v>676000</v>
      </c>
      <c r="C35" s="47">
        <v>0</v>
      </c>
      <c r="D35" s="47">
        <v>0</v>
      </c>
      <c r="E35" s="47">
        <v>0</v>
      </c>
      <c r="F35" s="47">
        <v>0</v>
      </c>
      <c r="G35" s="47">
        <v>7268.8</v>
      </c>
      <c r="H35" s="47">
        <v>49560</v>
      </c>
      <c r="I35" s="47">
        <v>0</v>
      </c>
      <c r="J35" s="47">
        <v>0</v>
      </c>
      <c r="K35" s="47">
        <v>0</v>
      </c>
      <c r="L35" s="47">
        <v>0</v>
      </c>
      <c r="M35" s="47">
        <v>218772</v>
      </c>
      <c r="N35" s="47">
        <v>99791.54</v>
      </c>
      <c r="O35" s="90">
        <f t="shared" si="4"/>
        <v>375392.33999999997</v>
      </c>
      <c r="P35" s="44"/>
      <c r="Q35" s="44"/>
      <c r="S35" s="14"/>
    </row>
    <row r="36" spans="1:20" x14ac:dyDescent="0.25">
      <c r="A36" s="75" t="s">
        <v>14</v>
      </c>
      <c r="B36" s="71">
        <v>920249</v>
      </c>
      <c r="C36" s="47">
        <v>0</v>
      </c>
      <c r="D36" s="47">
        <v>0</v>
      </c>
      <c r="E36" s="72">
        <v>182120</v>
      </c>
      <c r="F36" s="47">
        <v>0</v>
      </c>
      <c r="G36" s="47">
        <v>156507</v>
      </c>
      <c r="H36" s="47">
        <v>0</v>
      </c>
      <c r="I36" s="47">
        <v>86577.96</v>
      </c>
      <c r="J36" s="47">
        <v>0</v>
      </c>
      <c r="K36" s="47">
        <v>1301068</v>
      </c>
      <c r="L36" s="47">
        <v>0</v>
      </c>
      <c r="M36" s="47">
        <v>116407</v>
      </c>
      <c r="N36" s="47">
        <v>73471.12</v>
      </c>
      <c r="O36" s="90">
        <f t="shared" si="4"/>
        <v>1916151.08</v>
      </c>
      <c r="P36" s="44"/>
      <c r="Q36" s="44"/>
      <c r="S36" s="14"/>
      <c r="T36" s="14"/>
    </row>
    <row r="37" spans="1:20" x14ac:dyDescent="0.25">
      <c r="A37" s="75" t="s">
        <v>28</v>
      </c>
      <c r="B37" s="71">
        <v>100000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90">
        <f t="shared" si="4"/>
        <v>0</v>
      </c>
      <c r="P37" s="44"/>
      <c r="Q37" s="44"/>
      <c r="T37" s="14"/>
    </row>
    <row r="38" spans="1:20" x14ac:dyDescent="0.25">
      <c r="A38" s="75" t="s">
        <v>15</v>
      </c>
      <c r="B38" s="71">
        <v>1020000</v>
      </c>
      <c r="C38" s="47">
        <v>0</v>
      </c>
      <c r="D38" s="47">
        <v>0</v>
      </c>
      <c r="E38" s="72">
        <v>516.84</v>
      </c>
      <c r="F38" s="47">
        <v>0</v>
      </c>
      <c r="G38" s="47">
        <v>288038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314852.52</v>
      </c>
      <c r="O38" s="90">
        <f t="shared" si="4"/>
        <v>603407.3600000001</v>
      </c>
      <c r="P38" s="44"/>
      <c r="Q38" s="44"/>
    </row>
    <row r="39" spans="1:20" ht="20.25" customHeight="1" x14ac:dyDescent="0.25">
      <c r="A39" s="75" t="s">
        <v>16</v>
      </c>
      <c r="B39" s="71">
        <v>3240000</v>
      </c>
      <c r="C39" s="47">
        <v>0</v>
      </c>
      <c r="D39" s="47">
        <v>0</v>
      </c>
      <c r="E39" s="72">
        <v>186732.2</v>
      </c>
      <c r="F39" s="47">
        <v>0</v>
      </c>
      <c r="G39" s="47">
        <v>944</v>
      </c>
      <c r="H39" s="47">
        <v>15877.4</v>
      </c>
      <c r="I39" s="47">
        <v>0</v>
      </c>
      <c r="J39" s="47">
        <v>0</v>
      </c>
      <c r="K39" s="47">
        <v>0</v>
      </c>
      <c r="L39" s="47">
        <v>0</v>
      </c>
      <c r="M39" s="47">
        <v>602525.69999999995</v>
      </c>
      <c r="N39" s="47">
        <v>50849.51</v>
      </c>
      <c r="O39" s="90">
        <f t="shared" si="4"/>
        <v>856928.80999999994</v>
      </c>
      <c r="P39" s="44"/>
      <c r="Q39" s="44"/>
    </row>
    <row r="40" spans="1:20" ht="27.75" customHeight="1" x14ac:dyDescent="0.25">
      <c r="A40" s="75" t="s">
        <v>17</v>
      </c>
      <c r="B40" s="71">
        <v>9041200</v>
      </c>
      <c r="C40" s="47">
        <v>0</v>
      </c>
      <c r="D40" s="47">
        <v>0</v>
      </c>
      <c r="E40" s="72">
        <v>7275.88</v>
      </c>
      <c r="F40" s="47">
        <v>384185.58</v>
      </c>
      <c r="G40" s="47">
        <v>164672.12</v>
      </c>
      <c r="H40" s="47">
        <v>71552.84</v>
      </c>
      <c r="I40" s="47">
        <v>1666245</v>
      </c>
      <c r="J40" s="47">
        <v>0</v>
      </c>
      <c r="K40" s="47">
        <v>0</v>
      </c>
      <c r="L40" s="47">
        <v>0</v>
      </c>
      <c r="M40" s="47">
        <v>962384.71</v>
      </c>
      <c r="N40" s="47">
        <v>464430.87</v>
      </c>
      <c r="O40" s="90">
        <f t="shared" si="4"/>
        <v>3720747</v>
      </c>
      <c r="P40" s="44"/>
      <c r="Q40" s="44"/>
    </row>
    <row r="41" spans="1:20" ht="21.75" customHeight="1" x14ac:dyDescent="0.25">
      <c r="A41" s="75" t="s">
        <v>61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90">
        <f t="shared" si="4"/>
        <v>0</v>
      </c>
      <c r="P41" s="44"/>
      <c r="Q41" s="44"/>
      <c r="T41" s="14"/>
    </row>
    <row r="42" spans="1:20" x14ac:dyDescent="0.25">
      <c r="A42" s="75" t="s">
        <v>18</v>
      </c>
      <c r="B42" s="71">
        <v>4528000</v>
      </c>
      <c r="C42" s="47">
        <v>0</v>
      </c>
      <c r="D42" s="47">
        <v>0</v>
      </c>
      <c r="E42" s="72">
        <v>43536.34</v>
      </c>
      <c r="F42" s="47">
        <v>0</v>
      </c>
      <c r="G42" s="47">
        <v>609737.64</v>
      </c>
      <c r="H42" s="47">
        <v>1759078.31</v>
      </c>
      <c r="I42" s="47">
        <v>616123.62</v>
      </c>
      <c r="J42" s="47">
        <v>249155.09</v>
      </c>
      <c r="K42" s="47">
        <v>0</v>
      </c>
      <c r="L42" s="47">
        <v>0</v>
      </c>
      <c r="M42" s="47">
        <v>1044918.84</v>
      </c>
      <c r="N42" s="47">
        <v>1526227.91</v>
      </c>
      <c r="O42" s="90">
        <f t="shared" si="4"/>
        <v>5848777.75</v>
      </c>
      <c r="P42" s="44"/>
      <c r="Q42" s="44"/>
    </row>
    <row r="43" spans="1:20" s="14" customFormat="1" ht="18.75" customHeight="1" x14ac:dyDescent="0.25">
      <c r="A43" s="70" t="s">
        <v>29</v>
      </c>
      <c r="B43" s="45">
        <f>+B44+B45+B46+B47+B48+B49+B50</f>
        <v>3500000</v>
      </c>
      <c r="C43" s="37">
        <v>0</v>
      </c>
      <c r="D43" s="37">
        <v>0</v>
      </c>
      <c r="E43" s="37">
        <v>0</v>
      </c>
      <c r="F43" s="37">
        <f t="shared" ref="F43:N43" si="11">+F49</f>
        <v>3700000</v>
      </c>
      <c r="G43" s="37">
        <f t="shared" si="11"/>
        <v>0</v>
      </c>
      <c r="H43" s="37">
        <f t="shared" si="11"/>
        <v>0</v>
      </c>
      <c r="I43" s="37">
        <f t="shared" si="11"/>
        <v>0</v>
      </c>
      <c r="J43" s="37">
        <f t="shared" si="11"/>
        <v>0</v>
      </c>
      <c r="K43" s="37">
        <f t="shared" ref="K43:M43" si="12">+K49</f>
        <v>0</v>
      </c>
      <c r="L43" s="37">
        <f t="shared" si="12"/>
        <v>0</v>
      </c>
      <c r="M43" s="37">
        <f t="shared" si="12"/>
        <v>0</v>
      </c>
      <c r="N43" s="37">
        <f t="shared" si="11"/>
        <v>0</v>
      </c>
      <c r="O43" s="90">
        <f t="shared" si="4"/>
        <v>3700000</v>
      </c>
      <c r="P43" s="44"/>
      <c r="Q43" s="44"/>
      <c r="R43"/>
      <c r="S43"/>
      <c r="T43"/>
    </row>
    <row r="44" spans="1:20" ht="19.5" customHeight="1" x14ac:dyDescent="0.25">
      <c r="A44" s="75" t="s">
        <v>62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94">
        <f t="shared" si="4"/>
        <v>0</v>
      </c>
      <c r="P44" s="44"/>
      <c r="Q44" s="44"/>
    </row>
    <row r="45" spans="1:20" ht="24" x14ac:dyDescent="0.25">
      <c r="A45" s="75" t="s">
        <v>63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94">
        <f t="shared" si="4"/>
        <v>0</v>
      </c>
      <c r="P45" s="44"/>
      <c r="Q45" s="44"/>
    </row>
    <row r="46" spans="1:20" ht="24" x14ac:dyDescent="0.25">
      <c r="A46" s="75" t="s">
        <v>64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94">
        <f t="shared" si="4"/>
        <v>0</v>
      </c>
      <c r="P46" s="44"/>
      <c r="Q46" s="44"/>
    </row>
    <row r="47" spans="1:20" ht="24" x14ac:dyDescent="0.25">
      <c r="A47" s="75" t="s">
        <v>65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94">
        <f t="shared" si="4"/>
        <v>0</v>
      </c>
      <c r="P47" s="44"/>
      <c r="Q47" s="44"/>
    </row>
    <row r="48" spans="1:20" ht="24" x14ac:dyDescent="0.25">
      <c r="A48" s="75" t="s">
        <v>66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94">
        <f t="shared" si="4"/>
        <v>0</v>
      </c>
      <c r="P48" s="44"/>
      <c r="Q48" s="44"/>
    </row>
    <row r="49" spans="1:20" s="14" customFormat="1" ht="24" x14ac:dyDescent="0.25">
      <c r="A49" s="75" t="s">
        <v>30</v>
      </c>
      <c r="B49" s="71">
        <v>3500000</v>
      </c>
      <c r="C49" s="47">
        <v>0</v>
      </c>
      <c r="D49" s="47">
        <v>0</v>
      </c>
      <c r="E49" s="47">
        <v>0</v>
      </c>
      <c r="F49" s="47">
        <v>3700000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90">
        <f t="shared" si="4"/>
        <v>3700000</v>
      </c>
      <c r="P49" s="44"/>
      <c r="Q49" s="44"/>
      <c r="S49"/>
      <c r="T49"/>
    </row>
    <row r="50" spans="1:20" ht="24" x14ac:dyDescent="0.25">
      <c r="A50" s="75" t="s">
        <v>67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94">
        <f t="shared" si="4"/>
        <v>0</v>
      </c>
      <c r="P50" s="44"/>
      <c r="Q50" s="44"/>
    </row>
    <row r="51" spans="1:20" x14ac:dyDescent="0.25">
      <c r="A51" s="53" t="s">
        <v>68</v>
      </c>
      <c r="B51" s="37">
        <f>+B52+B53+B54+B55+B56+B57+B58</f>
        <v>0</v>
      </c>
      <c r="C51" s="37">
        <f t="shared" ref="C51:N51" si="13">+C52+C53+C54+C55+C56+C57+C58</f>
        <v>0</v>
      </c>
      <c r="D51" s="37">
        <f t="shared" si="13"/>
        <v>0</v>
      </c>
      <c r="E51" s="37">
        <f t="shared" si="13"/>
        <v>0</v>
      </c>
      <c r="F51" s="37">
        <f t="shared" si="13"/>
        <v>0</v>
      </c>
      <c r="G51" s="37">
        <f t="shared" si="13"/>
        <v>0</v>
      </c>
      <c r="H51" s="37">
        <f t="shared" si="13"/>
        <v>0</v>
      </c>
      <c r="I51" s="37">
        <f t="shared" si="13"/>
        <v>0</v>
      </c>
      <c r="J51" s="37">
        <f t="shared" ref="J51:M51" si="14">+J52+J53+J54+J55+J56+J57+J58</f>
        <v>0</v>
      </c>
      <c r="K51" s="37">
        <f t="shared" si="14"/>
        <v>0</v>
      </c>
      <c r="L51" s="37">
        <f t="shared" si="14"/>
        <v>0</v>
      </c>
      <c r="M51" s="37">
        <f t="shared" si="14"/>
        <v>0</v>
      </c>
      <c r="N51" s="37">
        <f t="shared" si="13"/>
        <v>0</v>
      </c>
      <c r="O51" s="94">
        <f t="shared" si="4"/>
        <v>0</v>
      </c>
      <c r="P51" s="44"/>
      <c r="Q51" s="44"/>
    </row>
    <row r="52" spans="1:20" ht="24" x14ac:dyDescent="0.25">
      <c r="A52" s="75" t="s">
        <v>69</v>
      </c>
      <c r="B52" s="47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94">
        <f t="shared" si="4"/>
        <v>0</v>
      </c>
      <c r="P52" s="44"/>
      <c r="Q52" s="44"/>
    </row>
    <row r="53" spans="1:20" ht="24" x14ac:dyDescent="0.25">
      <c r="A53" s="75" t="s">
        <v>70</v>
      </c>
      <c r="B53" s="47">
        <v>0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94">
        <f t="shared" si="4"/>
        <v>0</v>
      </c>
      <c r="P53" s="44"/>
      <c r="Q53" s="44"/>
    </row>
    <row r="54" spans="1:20" ht="24" x14ac:dyDescent="0.25">
      <c r="A54" s="75" t="s">
        <v>71</v>
      </c>
      <c r="B54" s="47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94">
        <f t="shared" si="4"/>
        <v>0</v>
      </c>
      <c r="P54" s="44"/>
      <c r="Q54" s="44"/>
    </row>
    <row r="55" spans="1:20" ht="24" x14ac:dyDescent="0.25">
      <c r="A55" s="75" t="s">
        <v>72</v>
      </c>
      <c r="B55" s="47">
        <v>0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94">
        <f t="shared" si="4"/>
        <v>0</v>
      </c>
      <c r="P55" s="44"/>
      <c r="Q55" s="44"/>
    </row>
    <row r="56" spans="1:20" ht="24" x14ac:dyDescent="0.25">
      <c r="A56" s="75" t="s">
        <v>73</v>
      </c>
      <c r="B56" s="47">
        <v>0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94">
        <f t="shared" si="4"/>
        <v>0</v>
      </c>
      <c r="P56" s="44"/>
      <c r="Q56" s="44"/>
    </row>
    <row r="57" spans="1:20" ht="24" x14ac:dyDescent="0.25">
      <c r="A57" s="75" t="s">
        <v>74</v>
      </c>
      <c r="B57" s="47">
        <v>0</v>
      </c>
      <c r="C57" s="50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94">
        <f t="shared" si="4"/>
        <v>0</v>
      </c>
      <c r="P57" s="44"/>
      <c r="Q57" s="44"/>
    </row>
    <row r="58" spans="1:20" ht="24" x14ac:dyDescent="0.25">
      <c r="A58" s="75" t="s">
        <v>75</v>
      </c>
      <c r="B58" s="47">
        <v>0</v>
      </c>
      <c r="C58" s="50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94">
        <f t="shared" si="4"/>
        <v>0</v>
      </c>
      <c r="P58" s="44"/>
      <c r="Q58" s="44"/>
    </row>
    <row r="59" spans="1:20" x14ac:dyDescent="0.25">
      <c r="A59" s="70" t="s">
        <v>19</v>
      </c>
      <c r="B59" s="45">
        <f>+B60+B61+B62+B63+B64+B65+B66+B67+B68</f>
        <v>9960000</v>
      </c>
      <c r="C59" s="37">
        <v>0</v>
      </c>
      <c r="D59" s="37">
        <v>0</v>
      </c>
      <c r="E59" s="46">
        <f>+E60+E61+E62+E63+E64+E65+E67+E68</f>
        <v>84114.03</v>
      </c>
      <c r="F59" s="37">
        <v>0</v>
      </c>
      <c r="G59" s="37">
        <f t="shared" ref="G59:N59" si="15">+G60+G61+G62+G63+G64+G65+G67+G68</f>
        <v>632046.98</v>
      </c>
      <c r="H59" s="37">
        <f t="shared" si="15"/>
        <v>681985.52</v>
      </c>
      <c r="I59" s="37">
        <f t="shared" si="15"/>
        <v>335582.56</v>
      </c>
      <c r="J59" s="37">
        <f t="shared" si="15"/>
        <v>365838</v>
      </c>
      <c r="K59" s="37">
        <f t="shared" si="15"/>
        <v>0</v>
      </c>
      <c r="L59" s="37">
        <f t="shared" ref="L59:M59" si="16">+L60+L61+L62+L63+L64+L65+L67+L68</f>
        <v>0</v>
      </c>
      <c r="M59" s="37">
        <f t="shared" si="16"/>
        <v>172631.06</v>
      </c>
      <c r="N59" s="97">
        <f t="shared" si="15"/>
        <v>-315983.03999999998</v>
      </c>
      <c r="O59" s="90">
        <f t="shared" si="4"/>
        <v>1956215.1099999999</v>
      </c>
      <c r="P59" s="44"/>
      <c r="Q59" s="44"/>
      <c r="R59" s="8"/>
      <c r="S59" s="14"/>
    </row>
    <row r="60" spans="1:20" s="14" customFormat="1" x14ac:dyDescent="0.25">
      <c r="A60" s="75" t="s">
        <v>20</v>
      </c>
      <c r="B60" s="71">
        <v>1068000</v>
      </c>
      <c r="C60" s="47">
        <v>0</v>
      </c>
      <c r="D60" s="47">
        <v>0</v>
      </c>
      <c r="E60" s="72">
        <v>57973.4</v>
      </c>
      <c r="F60" s="47">
        <v>0</v>
      </c>
      <c r="G60" s="47">
        <v>307639.02</v>
      </c>
      <c r="H60" s="47">
        <v>558359.72</v>
      </c>
      <c r="I60" s="47">
        <v>335582.56</v>
      </c>
      <c r="J60" s="47">
        <v>244831</v>
      </c>
      <c r="K60" s="47">
        <v>0</v>
      </c>
      <c r="L60" s="47">
        <v>0</v>
      </c>
      <c r="M60" s="47">
        <v>119542.86</v>
      </c>
      <c r="N60" s="98">
        <v>-367199.72</v>
      </c>
      <c r="O60" s="90">
        <f t="shared" si="4"/>
        <v>1256728.8400000001</v>
      </c>
      <c r="P60" s="44"/>
      <c r="Q60" s="44"/>
      <c r="R60" s="8"/>
    </row>
    <row r="61" spans="1:20" ht="24" x14ac:dyDescent="0.25">
      <c r="A61" s="75" t="s">
        <v>42</v>
      </c>
      <c r="B61" s="71">
        <v>600000</v>
      </c>
      <c r="C61" s="47">
        <v>0</v>
      </c>
      <c r="D61" s="47">
        <v>0</v>
      </c>
      <c r="E61" s="72">
        <v>20488.43</v>
      </c>
      <c r="F61" s="47">
        <v>0</v>
      </c>
      <c r="G61" s="47">
        <v>0</v>
      </c>
      <c r="H61" s="47">
        <v>0</v>
      </c>
      <c r="I61" s="47">
        <v>0</v>
      </c>
      <c r="J61" s="47">
        <v>115560</v>
      </c>
      <c r="K61" s="47">
        <v>0</v>
      </c>
      <c r="L61" s="47">
        <v>0</v>
      </c>
      <c r="M61" s="47">
        <v>0</v>
      </c>
      <c r="N61" s="47">
        <v>0</v>
      </c>
      <c r="O61" s="90">
        <f t="shared" si="4"/>
        <v>136048.43</v>
      </c>
      <c r="P61" s="44"/>
      <c r="Q61" s="44"/>
      <c r="R61" s="8"/>
      <c r="T61" s="14"/>
    </row>
    <row r="62" spans="1:20" ht="29.25" customHeight="1" x14ac:dyDescent="0.25">
      <c r="A62" s="75" t="s">
        <v>21</v>
      </c>
      <c r="B62" s="71">
        <v>5000000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94">
        <f t="shared" si="4"/>
        <v>0</v>
      </c>
      <c r="P62" s="44"/>
      <c r="Q62" s="44"/>
      <c r="R62" s="8"/>
      <c r="S62" s="14"/>
    </row>
    <row r="63" spans="1:20" ht="27.75" customHeight="1" x14ac:dyDescent="0.25">
      <c r="A63" s="75" t="s">
        <v>23</v>
      </c>
      <c r="B63" s="71">
        <v>400000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94">
        <f t="shared" si="4"/>
        <v>0</v>
      </c>
      <c r="P63" s="44"/>
      <c r="Q63" s="44"/>
      <c r="R63" s="8"/>
      <c r="T63" s="14"/>
    </row>
    <row r="64" spans="1:20" ht="19.5" customHeight="1" x14ac:dyDescent="0.25">
      <c r="A64" s="75" t="s">
        <v>35</v>
      </c>
      <c r="B64" s="71">
        <v>2280000</v>
      </c>
      <c r="C64" s="47">
        <v>0</v>
      </c>
      <c r="D64" s="47">
        <v>0</v>
      </c>
      <c r="E64" s="73">
        <v>5652.2</v>
      </c>
      <c r="F64" s="47">
        <v>0</v>
      </c>
      <c r="G64" s="47">
        <v>324407.96000000002</v>
      </c>
      <c r="H64" s="47">
        <v>123625.8</v>
      </c>
      <c r="I64" s="47">
        <v>0</v>
      </c>
      <c r="J64" s="47">
        <v>5447</v>
      </c>
      <c r="K64" s="47">
        <v>0</v>
      </c>
      <c r="L64" s="47">
        <v>0</v>
      </c>
      <c r="M64" s="47">
        <v>53088.2</v>
      </c>
      <c r="N64" s="47">
        <v>51216.68</v>
      </c>
      <c r="O64" s="90">
        <f t="shared" si="4"/>
        <v>563437.84000000008</v>
      </c>
      <c r="P64" s="44"/>
      <c r="Q64" s="44"/>
      <c r="R64" s="8"/>
    </row>
    <row r="65" spans="1:18" x14ac:dyDescent="0.25">
      <c r="A65" s="75" t="s">
        <v>37</v>
      </c>
      <c r="B65" s="71">
        <v>200000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94">
        <f t="shared" si="4"/>
        <v>0</v>
      </c>
      <c r="P65" s="44"/>
      <c r="Q65" s="44"/>
    </row>
    <row r="66" spans="1:18" x14ac:dyDescent="0.25">
      <c r="A66" s="75" t="s">
        <v>76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94">
        <f t="shared" si="4"/>
        <v>0</v>
      </c>
      <c r="P66" s="44"/>
      <c r="Q66" s="44"/>
    </row>
    <row r="67" spans="1:18" ht="14.25" customHeight="1" x14ac:dyDescent="0.25">
      <c r="A67" s="75" t="s">
        <v>24</v>
      </c>
      <c r="B67" s="71">
        <v>200000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94">
        <f t="shared" si="4"/>
        <v>0</v>
      </c>
      <c r="P67" s="44"/>
      <c r="Q67" s="44"/>
    </row>
    <row r="68" spans="1:18" ht="27.75" customHeight="1" x14ac:dyDescent="0.25">
      <c r="A68" s="75" t="s">
        <v>25</v>
      </c>
      <c r="B68" s="71">
        <v>212000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94">
        <f t="shared" si="4"/>
        <v>0</v>
      </c>
      <c r="P68" s="44"/>
      <c r="Q68" s="44"/>
    </row>
    <row r="69" spans="1:18" ht="15" customHeight="1" x14ac:dyDescent="0.25">
      <c r="A69" s="70" t="s">
        <v>26</v>
      </c>
      <c r="B69" s="45">
        <f>+B70+B71+B72+B73</f>
        <v>780000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94">
        <f t="shared" si="4"/>
        <v>0</v>
      </c>
      <c r="P69" s="44"/>
      <c r="Q69" s="44"/>
      <c r="R69" s="8"/>
    </row>
    <row r="70" spans="1:18" x14ac:dyDescent="0.25">
      <c r="A70" s="75" t="s">
        <v>27</v>
      </c>
      <c r="B70" s="47">
        <v>780000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94">
        <f t="shared" si="4"/>
        <v>0</v>
      </c>
      <c r="P70" s="44"/>
      <c r="Q70" s="44"/>
    </row>
    <row r="71" spans="1:18" x14ac:dyDescent="0.25">
      <c r="A71" s="75" t="s">
        <v>77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94">
        <f t="shared" si="4"/>
        <v>0</v>
      </c>
      <c r="P71" s="44"/>
      <c r="Q71" s="44"/>
    </row>
    <row r="72" spans="1:18" x14ac:dyDescent="0.25">
      <c r="A72" s="75" t="s">
        <v>78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94">
        <f t="shared" si="4"/>
        <v>0</v>
      </c>
      <c r="P72" s="44"/>
      <c r="Q72" s="44"/>
    </row>
    <row r="73" spans="1:18" ht="32.25" customHeight="1" x14ac:dyDescent="0.25">
      <c r="A73" s="75" t="s">
        <v>79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94">
        <f t="shared" si="4"/>
        <v>0</v>
      </c>
      <c r="P73" s="44"/>
      <c r="Q73" s="44"/>
    </row>
    <row r="74" spans="1:18" ht="24" x14ac:dyDescent="0.25">
      <c r="A74" s="53" t="s">
        <v>80</v>
      </c>
      <c r="B74" s="37">
        <f>+B75+B76+B77+B78+B79+B80+B81</f>
        <v>0</v>
      </c>
      <c r="C74" s="54">
        <f t="shared" ref="C74:N74" si="17">SUM(C75:C76)</f>
        <v>0</v>
      </c>
      <c r="D74" s="54">
        <f t="shared" si="17"/>
        <v>0</v>
      </c>
      <c r="E74" s="54">
        <f t="shared" si="17"/>
        <v>0</v>
      </c>
      <c r="F74" s="54">
        <f t="shared" si="17"/>
        <v>0</v>
      </c>
      <c r="G74" s="54">
        <f t="shared" si="17"/>
        <v>0</v>
      </c>
      <c r="H74" s="54">
        <f t="shared" si="17"/>
        <v>0</v>
      </c>
      <c r="I74" s="54">
        <f t="shared" si="17"/>
        <v>0</v>
      </c>
      <c r="J74" s="54">
        <f t="shared" ref="J74" si="18">SUM(J75:J76)</f>
        <v>0</v>
      </c>
      <c r="K74" s="54">
        <f t="shared" ref="K74" si="19">SUM(K75:K76)</f>
        <v>0</v>
      </c>
      <c r="L74" s="54">
        <f t="shared" ref="L74" si="20">SUM(L75:L76)</f>
        <v>0</v>
      </c>
      <c r="M74" s="54">
        <f t="shared" ref="M74" si="21">SUM(M75:M76)</f>
        <v>0</v>
      </c>
      <c r="N74" s="54">
        <f t="shared" si="17"/>
        <v>0</v>
      </c>
      <c r="O74" s="94">
        <f t="shared" si="4"/>
        <v>0</v>
      </c>
      <c r="P74" s="44"/>
      <c r="Q74" s="44"/>
    </row>
    <row r="75" spans="1:18" x14ac:dyDescent="0.25">
      <c r="A75" s="75" t="s">
        <v>81</v>
      </c>
      <c r="B75" s="47">
        <v>0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94">
        <f t="shared" si="4"/>
        <v>0</v>
      </c>
      <c r="P75" s="44"/>
      <c r="Q75" s="44"/>
    </row>
    <row r="76" spans="1:18" ht="24" x14ac:dyDescent="0.25">
      <c r="A76" s="75" t="s">
        <v>82</v>
      </c>
      <c r="B76" s="47">
        <v>0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94">
        <f t="shared" si="4"/>
        <v>0</v>
      </c>
      <c r="P76" s="44"/>
      <c r="Q76" s="44"/>
    </row>
    <row r="77" spans="1:18" x14ac:dyDescent="0.25">
      <c r="A77" s="53" t="s">
        <v>83</v>
      </c>
      <c r="B77" s="37">
        <v>0</v>
      </c>
      <c r="C77" s="54">
        <f>+C78+C79+C80+C81</f>
        <v>0</v>
      </c>
      <c r="D77" s="54">
        <f>SUM(D78:D81)</f>
        <v>0</v>
      </c>
      <c r="E77" s="54">
        <f t="shared" ref="E77" si="22">SUM(E78:E80)</f>
        <v>0</v>
      </c>
      <c r="F77" s="54">
        <f t="shared" ref="F77:N77" si="23">+F81</f>
        <v>0</v>
      </c>
      <c r="G77" s="54">
        <f t="shared" si="23"/>
        <v>0</v>
      </c>
      <c r="H77" s="54">
        <f t="shared" si="23"/>
        <v>0</v>
      </c>
      <c r="I77" s="54">
        <f t="shared" si="23"/>
        <v>0</v>
      </c>
      <c r="J77" s="54">
        <f t="shared" ref="J77:M77" si="24">+J81</f>
        <v>0</v>
      </c>
      <c r="K77" s="54">
        <f t="shared" si="24"/>
        <v>0</v>
      </c>
      <c r="L77" s="54">
        <f t="shared" si="24"/>
        <v>0</v>
      </c>
      <c r="M77" s="54">
        <f t="shared" si="24"/>
        <v>0</v>
      </c>
      <c r="N77" s="54">
        <f t="shared" si="23"/>
        <v>0</v>
      </c>
      <c r="O77" s="94">
        <f t="shared" si="4"/>
        <v>0</v>
      </c>
      <c r="P77" s="44"/>
      <c r="Q77" s="44"/>
    </row>
    <row r="78" spans="1:18" x14ac:dyDescent="0.25">
      <c r="A78" s="75" t="s">
        <v>84</v>
      </c>
      <c r="B78" s="47">
        <v>0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94">
        <f t="shared" si="4"/>
        <v>0</v>
      </c>
      <c r="P78" s="44"/>
      <c r="Q78" s="44"/>
    </row>
    <row r="79" spans="1:18" x14ac:dyDescent="0.25">
      <c r="A79" s="75" t="s">
        <v>85</v>
      </c>
      <c r="B79" s="47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94">
        <f t="shared" si="4"/>
        <v>0</v>
      </c>
      <c r="P79" s="44"/>
      <c r="Q79" s="44"/>
      <c r="R79" s="20"/>
    </row>
    <row r="80" spans="1:18" ht="24" x14ac:dyDescent="0.25">
      <c r="A80" s="75" t="s">
        <v>86</v>
      </c>
      <c r="B80" s="47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94">
        <f t="shared" ref="O80:O81" si="25">+D80+E80+F80+G80+H80+I80+J80+K80+L80+M80+N80</f>
        <v>0</v>
      </c>
      <c r="P80" s="44"/>
      <c r="Q80" s="44"/>
    </row>
    <row r="81" spans="1:20" ht="36.75" thickBot="1" x14ac:dyDescent="0.3">
      <c r="A81" s="75" t="s">
        <v>87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94">
        <f t="shared" si="25"/>
        <v>0</v>
      </c>
      <c r="P81" s="44"/>
      <c r="Q81" s="44"/>
    </row>
    <row r="82" spans="1:20" s="14" customFormat="1" ht="18.75" customHeight="1" thickBot="1" x14ac:dyDescent="0.3">
      <c r="A82" s="67" t="s">
        <v>0</v>
      </c>
      <c r="B82" s="66">
        <f>+B17+B23+B33+B43+B51+B59+B69+B74+B77</f>
        <v>266985449</v>
      </c>
      <c r="C82" s="59">
        <v>0</v>
      </c>
      <c r="D82" s="48">
        <f t="shared" ref="D82:E82" si="26">+D69+D59+D33+D23+D17+D43</f>
        <v>14560132.979999999</v>
      </c>
      <c r="E82" s="48">
        <f t="shared" si="26"/>
        <v>15240347.039999999</v>
      </c>
      <c r="F82" s="48">
        <f>+F69+F59+F33+F23+F17+F43</f>
        <v>21982754.120000001</v>
      </c>
      <c r="G82" s="48">
        <f>+G69+G59+G33+G23+G17+G43</f>
        <v>17734249.149999999</v>
      </c>
      <c r="H82" s="48">
        <f>+H69+H59+H33+H23+H17+H43</f>
        <v>18576141.920000002</v>
      </c>
      <c r="I82" s="48">
        <f t="shared" ref="I82" si="27">+I69+I59+I33+I23+I17+I43</f>
        <v>19308049.16</v>
      </c>
      <c r="J82" s="48">
        <f>+J69+J59+J33+J23+J17+J43</f>
        <v>16458736.360000001</v>
      </c>
      <c r="K82" s="48">
        <f>+K69+K59+K33+K23+K17+K43</f>
        <v>17144919.02</v>
      </c>
      <c r="L82" s="83">
        <f>+L69+L59+L33+L23+L17+L43</f>
        <v>15525756.34</v>
      </c>
      <c r="M82" s="83">
        <f>+M69+M59+M33+M23+M17+M43</f>
        <v>20884741.669999998</v>
      </c>
      <c r="N82" s="83">
        <f>+N69+N59+N33+N23+N17+N43</f>
        <v>32239198.710000001</v>
      </c>
      <c r="O82" s="85">
        <f>+O74+O69+O59+O43+O33+O23+O17</f>
        <v>209655026.46999997</v>
      </c>
      <c r="P82" s="44"/>
      <c r="Q82" s="44"/>
      <c r="R82"/>
      <c r="S82"/>
      <c r="T82"/>
    </row>
    <row r="83" spans="1:20" x14ac:dyDescent="0.25">
      <c r="A83" s="53" t="s">
        <v>88</v>
      </c>
      <c r="B83" s="37"/>
      <c r="C83" s="37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89">
        <f t="shared" ref="O83:O92" si="28">+D83+E83+F83+G83+H83+I83+J83+K83+L83+N83</f>
        <v>0</v>
      </c>
      <c r="P83" s="44"/>
      <c r="Q83" s="44"/>
    </row>
    <row r="84" spans="1:20" x14ac:dyDescent="0.25">
      <c r="A84" s="53" t="s">
        <v>89</v>
      </c>
      <c r="B84" s="47">
        <v>0</v>
      </c>
      <c r="C84" s="47">
        <v>0</v>
      </c>
      <c r="D84" s="47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89">
        <f t="shared" si="28"/>
        <v>0</v>
      </c>
      <c r="P84" s="44"/>
      <c r="Q84" s="44"/>
    </row>
    <row r="85" spans="1:20" ht="24" x14ac:dyDescent="0.25">
      <c r="A85" s="75" t="s">
        <v>90</v>
      </c>
      <c r="B85" s="47">
        <v>0</v>
      </c>
      <c r="C85" s="47">
        <v>0</v>
      </c>
      <c r="D85" s="47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89">
        <f t="shared" si="28"/>
        <v>0</v>
      </c>
      <c r="P85" s="44"/>
      <c r="Q85" s="44"/>
    </row>
    <row r="86" spans="1:20" ht="24" x14ac:dyDescent="0.25">
      <c r="A86" s="75" t="s">
        <v>91</v>
      </c>
      <c r="B86" s="47">
        <v>0</v>
      </c>
      <c r="C86" s="47">
        <v>0</v>
      </c>
      <c r="D86" s="47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89">
        <f t="shared" si="28"/>
        <v>0</v>
      </c>
      <c r="P86" s="44"/>
      <c r="Q86" s="44"/>
    </row>
    <row r="87" spans="1:20" x14ac:dyDescent="0.25">
      <c r="A87" s="53" t="s">
        <v>92</v>
      </c>
      <c r="B87" s="47">
        <v>0</v>
      </c>
      <c r="C87" s="47">
        <v>0</v>
      </c>
      <c r="D87" s="47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89">
        <f t="shared" si="28"/>
        <v>0</v>
      </c>
      <c r="P87" s="44"/>
      <c r="Q87" s="44"/>
    </row>
    <row r="88" spans="1:20" x14ac:dyDescent="0.25">
      <c r="A88" s="75" t="s">
        <v>93</v>
      </c>
      <c r="B88" s="47">
        <v>0</v>
      </c>
      <c r="C88" s="47">
        <v>0</v>
      </c>
      <c r="D88" s="47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89">
        <f t="shared" si="28"/>
        <v>0</v>
      </c>
      <c r="P88" s="44"/>
      <c r="Q88" s="44"/>
    </row>
    <row r="89" spans="1:20" x14ac:dyDescent="0.25">
      <c r="A89" s="75" t="s">
        <v>94</v>
      </c>
      <c r="B89" s="47">
        <v>0</v>
      </c>
      <c r="C89" s="47">
        <v>0</v>
      </c>
      <c r="D89" s="47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89">
        <f t="shared" si="28"/>
        <v>0</v>
      </c>
      <c r="P89" s="44"/>
      <c r="Q89" s="44"/>
    </row>
    <row r="90" spans="1:20" x14ac:dyDescent="0.25">
      <c r="A90" s="63" t="s">
        <v>95</v>
      </c>
      <c r="B90" s="37">
        <v>0</v>
      </c>
      <c r="C90" s="37">
        <v>0</v>
      </c>
      <c r="D90" s="37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89">
        <f t="shared" si="28"/>
        <v>0</v>
      </c>
      <c r="P90" s="44"/>
      <c r="Q90" s="44"/>
    </row>
    <row r="91" spans="1:20" ht="24.75" thickBot="1" x14ac:dyDescent="0.3">
      <c r="A91" s="75" t="s">
        <v>96</v>
      </c>
      <c r="B91" s="49">
        <v>0</v>
      </c>
      <c r="C91" s="49">
        <v>0</v>
      </c>
      <c r="D91" s="49">
        <v>0</v>
      </c>
      <c r="E91" s="49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89">
        <f t="shared" si="28"/>
        <v>0</v>
      </c>
      <c r="P91" s="44"/>
      <c r="Q91" s="44"/>
    </row>
    <row r="92" spans="1:20" ht="19.5" customHeight="1" thickBot="1" x14ac:dyDescent="0.3">
      <c r="A92" s="68" t="s">
        <v>97</v>
      </c>
      <c r="B92" s="64">
        <v>0</v>
      </c>
      <c r="C92" s="60">
        <f t="shared" ref="C92:N92" si="29">+C91+C90+C89+C88+C87+C86+C85+C84</f>
        <v>0</v>
      </c>
      <c r="D92" s="60">
        <f t="shared" si="29"/>
        <v>0</v>
      </c>
      <c r="E92" s="60">
        <f t="shared" si="29"/>
        <v>0</v>
      </c>
      <c r="F92" s="60">
        <f t="shared" si="29"/>
        <v>0</v>
      </c>
      <c r="G92" s="60">
        <f t="shared" si="29"/>
        <v>0</v>
      </c>
      <c r="H92" s="60">
        <f t="shared" si="29"/>
        <v>0</v>
      </c>
      <c r="I92" s="60">
        <f t="shared" si="29"/>
        <v>0</v>
      </c>
      <c r="J92" s="60">
        <f t="shared" ref="J92:M92" si="30">+J91+J90+J89+J88+J87+J86+J85+J84</f>
        <v>0</v>
      </c>
      <c r="K92" s="60">
        <f t="shared" si="30"/>
        <v>0</v>
      </c>
      <c r="L92" s="60">
        <f t="shared" si="30"/>
        <v>0</v>
      </c>
      <c r="M92" s="60">
        <f t="shared" si="30"/>
        <v>0</v>
      </c>
      <c r="N92" s="60">
        <f t="shared" si="29"/>
        <v>0</v>
      </c>
      <c r="O92" s="60">
        <f t="shared" si="28"/>
        <v>0</v>
      </c>
      <c r="P92" s="44"/>
      <c r="Q92" s="44"/>
    </row>
    <row r="93" spans="1:20" ht="8.25" customHeight="1" thickBot="1" x14ac:dyDescent="0.3">
      <c r="A93" s="51"/>
      <c r="B93" s="51"/>
      <c r="C93" s="52"/>
      <c r="D93" s="52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4"/>
      <c r="P93" s="44"/>
      <c r="Q93" s="44"/>
    </row>
    <row r="94" spans="1:20" ht="21" customHeight="1" thickBot="1" x14ac:dyDescent="0.3">
      <c r="A94" s="69" t="s">
        <v>98</v>
      </c>
      <c r="B94" s="65">
        <f t="shared" ref="B94:N94" si="31">+B82+B92</f>
        <v>266985449</v>
      </c>
      <c r="C94" s="61">
        <f t="shared" si="31"/>
        <v>0</v>
      </c>
      <c r="D94" s="61">
        <f t="shared" si="31"/>
        <v>14560132.979999999</v>
      </c>
      <c r="E94" s="61">
        <f t="shared" si="31"/>
        <v>15240347.039999999</v>
      </c>
      <c r="F94" s="61">
        <f t="shared" si="31"/>
        <v>21982754.120000001</v>
      </c>
      <c r="G94" s="61">
        <f t="shared" si="31"/>
        <v>17734249.149999999</v>
      </c>
      <c r="H94" s="61">
        <f t="shared" si="31"/>
        <v>18576141.920000002</v>
      </c>
      <c r="I94" s="61">
        <f t="shared" si="31"/>
        <v>19308049.16</v>
      </c>
      <c r="J94" s="61">
        <f t="shared" ref="J94:M94" si="32">+J82+J92</f>
        <v>16458736.360000001</v>
      </c>
      <c r="K94" s="61">
        <f t="shared" si="32"/>
        <v>17144919.02</v>
      </c>
      <c r="L94" s="82">
        <f t="shared" si="32"/>
        <v>15525756.34</v>
      </c>
      <c r="M94" s="82">
        <f t="shared" si="32"/>
        <v>20884741.669999998</v>
      </c>
      <c r="N94" s="82">
        <f t="shared" si="31"/>
        <v>32239198.710000001</v>
      </c>
      <c r="O94" s="85">
        <f>+O92+O82</f>
        <v>209655026.46999997</v>
      </c>
      <c r="P94" s="44"/>
      <c r="Q94" s="44"/>
    </row>
    <row r="95" spans="1:20" x14ac:dyDescent="0.25">
      <c r="A95" s="7"/>
      <c r="B95" s="7"/>
      <c r="C95" s="7"/>
      <c r="D95" s="8"/>
      <c r="E95" s="8"/>
      <c r="F95" s="8"/>
      <c r="G95" s="8"/>
      <c r="H95" s="8"/>
      <c r="I95" s="8"/>
      <c r="J95" s="8"/>
      <c r="K95" s="8"/>
      <c r="L95" s="8"/>
      <c r="M95" s="8"/>
      <c r="N95" s="31"/>
      <c r="P95" s="8"/>
      <c r="Q95" s="8"/>
      <c r="R95" s="8"/>
      <c r="S95" s="6"/>
    </row>
    <row r="96" spans="1:20" x14ac:dyDescent="0.25">
      <c r="A96" s="15" t="s">
        <v>102</v>
      </c>
      <c r="B96" s="31"/>
      <c r="C96" s="31"/>
      <c r="D96" s="31"/>
      <c r="E96" s="31"/>
      <c r="F96" s="31"/>
      <c r="G96" s="8"/>
      <c r="H96" s="8"/>
      <c r="I96" s="8"/>
      <c r="J96" s="8"/>
      <c r="K96" s="8"/>
      <c r="L96" s="8"/>
      <c r="M96" s="8"/>
      <c r="N96" s="31"/>
      <c r="P96" s="8"/>
      <c r="Q96" s="8"/>
      <c r="R96" s="8"/>
      <c r="S96" s="6"/>
    </row>
    <row r="97" spans="1:21" x14ac:dyDescent="0.25">
      <c r="A97" s="86" t="s">
        <v>106</v>
      </c>
      <c r="D97" s="31"/>
      <c r="E97" s="31"/>
      <c r="F97" s="31"/>
      <c r="G97" s="8"/>
      <c r="H97" s="8"/>
      <c r="I97" s="8"/>
      <c r="J97" s="8"/>
      <c r="K97" s="8"/>
      <c r="L97" s="8"/>
      <c r="M97" s="8"/>
      <c r="N97" s="31"/>
      <c r="P97" s="8"/>
      <c r="Q97" s="8"/>
      <c r="R97" s="8"/>
      <c r="S97" s="6"/>
    </row>
    <row r="98" spans="1:21" x14ac:dyDescent="0.25">
      <c r="A98" s="86" t="s">
        <v>103</v>
      </c>
      <c r="D98" s="31"/>
      <c r="E98" s="31"/>
      <c r="F98" s="31"/>
      <c r="G98" s="8"/>
      <c r="H98" s="8"/>
      <c r="I98" s="8"/>
      <c r="J98" s="8"/>
      <c r="K98" s="8"/>
      <c r="L98" s="8"/>
      <c r="M98" s="8"/>
      <c r="N98" s="31"/>
      <c r="P98" s="8"/>
      <c r="Q98" s="8"/>
      <c r="R98" s="8"/>
      <c r="S98" s="6"/>
    </row>
    <row r="99" spans="1:21" x14ac:dyDescent="0.25">
      <c r="A99" s="86" t="s">
        <v>104</v>
      </c>
      <c r="D99" s="31"/>
      <c r="E99" s="31"/>
      <c r="F99" s="31"/>
      <c r="G99" s="8"/>
      <c r="H99" s="8"/>
      <c r="I99" s="8"/>
      <c r="J99" s="8"/>
      <c r="K99" s="8"/>
      <c r="L99" s="8"/>
      <c r="M99" s="8"/>
      <c r="N99" s="31"/>
      <c r="P99" s="8"/>
      <c r="Q99" s="8"/>
      <c r="R99" s="8"/>
      <c r="S99" s="6"/>
    </row>
    <row r="100" spans="1:21" x14ac:dyDescent="0.25">
      <c r="A100" s="86" t="s">
        <v>107</v>
      </c>
      <c r="D100" s="31"/>
      <c r="E100" s="31"/>
      <c r="F100" s="31"/>
      <c r="G100" s="8"/>
      <c r="H100" s="8"/>
      <c r="I100" s="8"/>
      <c r="J100" s="8"/>
      <c r="K100" s="8"/>
      <c r="L100" s="8"/>
      <c r="M100" s="8"/>
      <c r="N100" s="31"/>
      <c r="P100" s="8"/>
      <c r="Q100" s="8"/>
      <c r="R100" s="8"/>
      <c r="S100" s="6"/>
    </row>
    <row r="101" spans="1:21" x14ac:dyDescent="0.25">
      <c r="A101" s="86" t="s">
        <v>108</v>
      </c>
      <c r="D101" s="31"/>
      <c r="E101" s="31"/>
      <c r="F101" s="31"/>
      <c r="G101" s="8"/>
      <c r="H101" s="8"/>
      <c r="I101" s="8"/>
      <c r="J101" s="8"/>
      <c r="K101" s="8"/>
      <c r="L101" s="8"/>
      <c r="M101" s="8"/>
      <c r="N101" s="31"/>
      <c r="P101" s="8"/>
      <c r="Q101" s="8"/>
      <c r="R101" s="8"/>
      <c r="S101" s="6"/>
    </row>
    <row r="102" spans="1:21" x14ac:dyDescent="0.25">
      <c r="A102" s="87" t="s">
        <v>109</v>
      </c>
      <c r="D102" s="31"/>
      <c r="E102" s="31"/>
      <c r="F102" s="31"/>
      <c r="G102" s="8"/>
      <c r="H102" s="8"/>
      <c r="I102" s="8"/>
      <c r="J102" s="8"/>
      <c r="K102" s="8"/>
      <c r="L102" s="8"/>
      <c r="M102" s="8"/>
      <c r="N102" s="31"/>
      <c r="P102" s="8"/>
      <c r="Q102" s="8"/>
      <c r="R102" s="8"/>
      <c r="S102" s="6"/>
    </row>
    <row r="103" spans="1:21" x14ac:dyDescent="0.25">
      <c r="A103" s="88" t="s">
        <v>110</v>
      </c>
      <c r="D103" s="31"/>
      <c r="E103" s="31"/>
      <c r="F103" s="31"/>
      <c r="G103" s="8"/>
      <c r="H103" s="8"/>
      <c r="I103" s="8"/>
      <c r="J103" s="8"/>
      <c r="K103" s="8"/>
      <c r="L103" s="8"/>
      <c r="M103" s="8"/>
      <c r="N103" s="31"/>
      <c r="P103" s="8"/>
      <c r="Q103" s="8"/>
      <c r="R103" s="8"/>
      <c r="S103" s="6"/>
    </row>
    <row r="104" spans="1:21" x14ac:dyDescent="0.25">
      <c r="A104" s="88" t="s">
        <v>111</v>
      </c>
      <c r="D104" s="31"/>
      <c r="E104" s="31"/>
      <c r="F104" s="78"/>
      <c r="G104" s="8"/>
      <c r="H104" s="8"/>
      <c r="I104" s="8"/>
      <c r="J104" s="8"/>
      <c r="K104" s="8"/>
      <c r="L104" s="8"/>
      <c r="M104" s="8"/>
      <c r="N104" s="31"/>
      <c r="P104" s="8"/>
      <c r="Q104" s="8"/>
      <c r="R104" s="8"/>
      <c r="S104" s="6"/>
    </row>
    <row r="105" spans="1:21" x14ac:dyDescent="0.25">
      <c r="A105" s="88" t="s">
        <v>112</v>
      </c>
      <c r="D105" s="31"/>
      <c r="E105" s="31"/>
      <c r="F105" s="79"/>
      <c r="G105" s="8"/>
      <c r="H105" s="8"/>
      <c r="I105" s="8"/>
      <c r="J105" s="8"/>
      <c r="K105" s="8"/>
      <c r="L105" s="8"/>
      <c r="M105" s="8"/>
      <c r="N105" s="31"/>
      <c r="P105" s="8"/>
      <c r="Q105" s="8"/>
      <c r="R105" s="8"/>
      <c r="S105" s="6"/>
    </row>
    <row r="106" spans="1:21" x14ac:dyDescent="0.25">
      <c r="A106" s="88" t="s">
        <v>113</v>
      </c>
      <c r="D106" s="31"/>
      <c r="E106" s="31"/>
      <c r="F106" s="31"/>
      <c r="G106" s="8"/>
      <c r="H106" s="8"/>
      <c r="I106" s="8"/>
      <c r="J106" s="8"/>
      <c r="K106" s="8"/>
      <c r="L106" s="8"/>
      <c r="M106" s="8"/>
      <c r="N106" s="8"/>
      <c r="O106" s="31"/>
      <c r="Q106" s="8"/>
      <c r="R106" s="8"/>
      <c r="S106" s="8"/>
      <c r="T106" s="6"/>
    </row>
    <row r="107" spans="1:21" x14ac:dyDescent="0.25">
      <c r="A107" s="88"/>
      <c r="D107" s="31"/>
      <c r="E107" s="31"/>
      <c r="F107" s="31"/>
      <c r="G107" s="8"/>
      <c r="H107" s="8"/>
      <c r="I107" s="8"/>
      <c r="J107" s="8"/>
      <c r="K107" s="8"/>
      <c r="L107" s="8"/>
      <c r="M107" s="8"/>
      <c r="N107" s="8"/>
      <c r="O107" s="31"/>
      <c r="Q107" s="8"/>
      <c r="R107" s="8"/>
      <c r="S107" s="8"/>
      <c r="T107" s="6"/>
    </row>
    <row r="108" spans="1:21" x14ac:dyDescent="0.25">
      <c r="A108" s="77"/>
      <c r="B108" s="77"/>
      <c r="C108" s="31"/>
      <c r="D108" s="31"/>
      <c r="E108" s="31"/>
      <c r="F108" s="31"/>
      <c r="G108" s="31"/>
      <c r="H108" s="8"/>
      <c r="I108" s="8"/>
      <c r="J108" s="8"/>
      <c r="K108" s="8"/>
      <c r="L108" s="8"/>
      <c r="M108" s="8"/>
      <c r="N108" s="8"/>
      <c r="O108" s="8"/>
      <c r="P108" s="31"/>
      <c r="R108" s="8"/>
      <c r="S108" s="8"/>
      <c r="T108" s="8"/>
      <c r="U108" s="6"/>
    </row>
    <row r="109" spans="1:21" x14ac:dyDescent="0.25">
      <c r="A109" s="77"/>
      <c r="B109" s="77"/>
      <c r="C109" s="31"/>
      <c r="D109" s="31"/>
      <c r="E109" s="31"/>
      <c r="F109" s="31"/>
      <c r="G109" s="31"/>
      <c r="H109" s="31"/>
      <c r="I109" s="31"/>
      <c r="J109" s="31"/>
      <c r="K109" s="8"/>
      <c r="L109" s="8"/>
      <c r="M109" s="8"/>
      <c r="N109" s="8"/>
      <c r="O109" s="8"/>
      <c r="P109" s="31"/>
      <c r="Q109" s="31"/>
      <c r="R109" s="8"/>
      <c r="S109" s="8"/>
      <c r="T109" s="8"/>
      <c r="U109" s="6"/>
    </row>
    <row r="110" spans="1:21" ht="15.75" x14ac:dyDescent="0.25">
      <c r="A110" s="43" t="s">
        <v>50</v>
      </c>
      <c r="B110" s="43"/>
      <c r="C110" s="43"/>
      <c r="D110" s="43"/>
      <c r="E110" s="43"/>
      <c r="F110" s="31"/>
      <c r="G110" s="80" t="s">
        <v>51</v>
      </c>
      <c r="H110" s="38"/>
      <c r="I110" s="38"/>
      <c r="J110" s="38"/>
      <c r="K110" s="38"/>
      <c r="L110" s="38"/>
      <c r="M110" s="43" t="s">
        <v>52</v>
      </c>
      <c r="N110" s="12"/>
      <c r="O110" s="12"/>
      <c r="P110" s="31"/>
      <c r="Q110" s="31"/>
      <c r="R110" s="8"/>
      <c r="S110" s="8"/>
      <c r="T110" s="8"/>
      <c r="U110" s="6"/>
    </row>
    <row r="111" spans="1:21" ht="15.75" x14ac:dyDescent="0.25">
      <c r="A111" s="43"/>
      <c r="B111" s="43"/>
      <c r="C111" s="43"/>
      <c r="D111" s="43"/>
      <c r="E111" s="43"/>
      <c r="F111" s="31"/>
      <c r="G111" s="12"/>
      <c r="H111" s="38"/>
      <c r="I111" s="38"/>
      <c r="J111" s="38"/>
      <c r="K111" s="38"/>
      <c r="L111" s="38"/>
      <c r="M111" s="43"/>
      <c r="N111" s="12"/>
      <c r="O111" s="12"/>
      <c r="P111" s="31"/>
      <c r="Q111" s="31"/>
      <c r="R111" s="8"/>
      <c r="S111" s="8"/>
      <c r="T111" s="8"/>
      <c r="U111" s="6"/>
    </row>
    <row r="112" spans="1:21" x14ac:dyDescent="0.25">
      <c r="A112" s="40" t="s">
        <v>117</v>
      </c>
      <c r="B112" s="40"/>
      <c r="C112" s="40"/>
      <c r="D112" s="40"/>
      <c r="E112" s="40"/>
      <c r="F112" s="15"/>
      <c r="G112" s="40" t="s">
        <v>38</v>
      </c>
      <c r="H112" s="15"/>
      <c r="I112" s="15"/>
      <c r="J112" s="15"/>
      <c r="K112" s="15"/>
      <c r="L112" s="15"/>
      <c r="M112" s="40" t="s">
        <v>53</v>
      </c>
      <c r="N112" s="26"/>
      <c r="O112" s="26"/>
      <c r="P112" s="31"/>
      <c r="Q112" s="31"/>
      <c r="R112" s="8"/>
      <c r="S112" s="8"/>
      <c r="T112" s="8"/>
      <c r="U112" s="6"/>
    </row>
    <row r="113" spans="1:21" x14ac:dyDescent="0.25">
      <c r="B113" s="40"/>
      <c r="C113" s="40"/>
      <c r="D113" s="40"/>
      <c r="E113" s="40"/>
      <c r="F113" s="15"/>
      <c r="G113" s="40"/>
      <c r="H113" s="15"/>
      <c r="I113" s="15"/>
      <c r="J113" s="15"/>
      <c r="K113" s="15"/>
      <c r="L113" s="15"/>
      <c r="M113" s="40"/>
      <c r="N113" s="26"/>
      <c r="O113" s="26"/>
      <c r="P113" s="31"/>
      <c r="Q113" s="31"/>
      <c r="R113" s="8"/>
      <c r="S113" s="8"/>
      <c r="T113" s="8"/>
      <c r="U113" s="6"/>
    </row>
    <row r="114" spans="1:21" ht="14.25" customHeight="1" x14ac:dyDescent="0.25">
      <c r="A114" s="95" t="s">
        <v>118</v>
      </c>
      <c r="B114" s="43"/>
      <c r="C114" s="43"/>
      <c r="D114" s="43"/>
      <c r="E114" s="43" t="s">
        <v>36</v>
      </c>
      <c r="F114" s="31"/>
      <c r="G114" s="96" t="s">
        <v>116</v>
      </c>
      <c r="H114" s="81"/>
      <c r="I114" s="81"/>
      <c r="J114" s="81"/>
      <c r="K114" s="81"/>
      <c r="L114" s="81"/>
      <c r="M114" s="43" t="s">
        <v>54</v>
      </c>
      <c r="N114" s="12"/>
      <c r="O114" s="12"/>
      <c r="P114" s="15"/>
      <c r="Q114" s="31"/>
      <c r="R114" s="8"/>
      <c r="S114" s="8"/>
      <c r="T114" s="8"/>
      <c r="U114" s="6"/>
    </row>
    <row r="115" spans="1:21" x14ac:dyDescent="0.25">
      <c r="D115" s="39"/>
      <c r="G115" s="39"/>
      <c r="H115" s="8"/>
      <c r="I115" s="14"/>
      <c r="J115" s="8"/>
      <c r="K115" s="8"/>
      <c r="L115" s="8"/>
      <c r="M115" s="6"/>
    </row>
    <row r="116" spans="1:21" x14ac:dyDescent="0.25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6"/>
    </row>
    <row r="117" spans="1:21" x14ac:dyDescent="0.25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6"/>
    </row>
    <row r="118" spans="1:21" x14ac:dyDescent="0.25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6"/>
    </row>
    <row r="119" spans="1:21" ht="21" customHeight="1" x14ac:dyDescent="0.25">
      <c r="F119" s="30"/>
      <c r="G119" s="21"/>
      <c r="H119" s="21"/>
      <c r="I119" s="8"/>
      <c r="J119" s="8"/>
      <c r="K119" s="8"/>
    </row>
    <row r="120" spans="1:21" ht="21" customHeight="1" x14ac:dyDescent="0.25">
      <c r="A120" s="22"/>
      <c r="C120" s="42"/>
      <c r="E120" s="42"/>
      <c r="F120" s="21"/>
      <c r="G120" s="21"/>
      <c r="H120" s="21"/>
      <c r="I120" s="8"/>
      <c r="J120" s="8"/>
      <c r="K120" s="8"/>
    </row>
    <row r="121" spans="1:21" ht="21" customHeight="1" x14ac:dyDescent="0.25">
      <c r="A121" s="17"/>
      <c r="C121" s="28"/>
      <c r="E121" s="29"/>
      <c r="F121" s="32"/>
      <c r="G121" s="32"/>
      <c r="H121" s="27"/>
      <c r="J121" s="8"/>
      <c r="K121" s="8"/>
    </row>
    <row r="122" spans="1:21" x14ac:dyDescent="0.25">
      <c r="A122" s="7"/>
      <c r="B122" s="8"/>
      <c r="C122" s="8"/>
      <c r="D122" s="8"/>
      <c r="E122" s="8"/>
      <c r="F122" s="33"/>
      <c r="G122" s="33"/>
      <c r="H122" s="18"/>
      <c r="L122" s="8"/>
      <c r="M122" s="8"/>
      <c r="N122" s="8"/>
      <c r="O122" s="8"/>
      <c r="P122" s="8"/>
      <c r="Q122" s="8"/>
      <c r="R122" s="10"/>
      <c r="S122" s="10"/>
    </row>
    <row r="123" spans="1:21" ht="17.25" customHeight="1" x14ac:dyDescent="0.25">
      <c r="A123" s="7"/>
      <c r="B123" s="8"/>
      <c r="C123" s="8"/>
      <c r="D123" s="8"/>
      <c r="E123" s="8"/>
      <c r="F123" s="31"/>
      <c r="G123" s="31"/>
      <c r="L123" s="8"/>
      <c r="M123" s="8"/>
      <c r="N123" s="8"/>
      <c r="O123" s="8"/>
      <c r="P123" s="10"/>
      <c r="Q123" s="10"/>
      <c r="U123" s="6"/>
    </row>
    <row r="124" spans="1:21" ht="18" customHeight="1" x14ac:dyDescent="0.25">
      <c r="E124" s="9"/>
      <c r="F124" s="34"/>
      <c r="G124" s="34"/>
      <c r="H124" s="1"/>
      <c r="I124" s="8"/>
      <c r="L124" s="8"/>
      <c r="M124" s="8"/>
      <c r="N124" s="10"/>
      <c r="O124" s="10"/>
      <c r="P124" s="6"/>
      <c r="Q124" s="6"/>
      <c r="R124" s="6"/>
      <c r="S124" s="6"/>
    </row>
    <row r="125" spans="1:21" ht="13.5" customHeight="1" x14ac:dyDescent="0.25">
      <c r="F125" s="31"/>
      <c r="G125" s="31"/>
      <c r="J125" s="8"/>
      <c r="K125" s="8"/>
      <c r="L125" s="8"/>
      <c r="M125" s="10"/>
      <c r="N125" s="6"/>
      <c r="O125" s="6"/>
      <c r="P125" s="6"/>
      <c r="Q125" s="6"/>
    </row>
    <row r="126" spans="1:21" ht="0.75" customHeight="1" x14ac:dyDescent="0.25">
      <c r="F126" s="31"/>
      <c r="G126" s="31"/>
      <c r="J126" s="8"/>
      <c r="K126" s="8"/>
      <c r="L126" s="21"/>
      <c r="M126" s="10"/>
      <c r="N126" s="10"/>
      <c r="O126" s="6"/>
      <c r="P126" s="6"/>
      <c r="Q126" s="6"/>
      <c r="R126" s="6"/>
    </row>
    <row r="127" spans="1:21" ht="15" hidden="1" customHeight="1" x14ac:dyDescent="0.25">
      <c r="E127" s="27"/>
      <c r="F127" s="31"/>
      <c r="G127" s="31"/>
      <c r="I127" s="8"/>
      <c r="J127" s="8"/>
      <c r="K127" s="8"/>
      <c r="L127" s="21"/>
      <c r="M127" s="3"/>
      <c r="N127" s="10"/>
      <c r="O127" s="10"/>
      <c r="P127" s="6"/>
      <c r="Q127" s="6"/>
      <c r="R127" s="6"/>
      <c r="S127" s="6"/>
    </row>
    <row r="128" spans="1:21" ht="15" hidden="1" customHeight="1" x14ac:dyDescent="0.25">
      <c r="F128" s="31"/>
      <c r="G128" s="31"/>
      <c r="I128" s="21"/>
      <c r="J128" s="8"/>
      <c r="K128" s="8"/>
      <c r="L128" s="19"/>
      <c r="N128" s="10"/>
      <c r="O128" s="10"/>
      <c r="P128" s="6"/>
      <c r="Q128" s="6"/>
      <c r="R128" s="6"/>
      <c r="S128" s="6"/>
    </row>
    <row r="129" spans="1:24" ht="18.75" customHeight="1" x14ac:dyDescent="0.25">
      <c r="F129" s="31"/>
      <c r="G129" s="31"/>
      <c r="I129" s="21"/>
      <c r="J129" s="21"/>
      <c r="K129" s="21"/>
      <c r="L129" s="18"/>
      <c r="O129" s="10"/>
      <c r="P129" s="10"/>
      <c r="Q129" s="6"/>
      <c r="R129" s="6"/>
      <c r="S129" s="6"/>
      <c r="T129" s="6"/>
    </row>
    <row r="130" spans="1:24" x14ac:dyDescent="0.25">
      <c r="A130" s="8"/>
      <c r="B130" s="8"/>
      <c r="C130" s="21"/>
      <c r="D130" s="17"/>
      <c r="E130" s="8"/>
      <c r="F130" s="31"/>
      <c r="G130" s="31"/>
      <c r="I130" s="19"/>
      <c r="J130" s="21"/>
      <c r="K130" s="21"/>
      <c r="Q130" s="10"/>
      <c r="R130" s="10"/>
      <c r="S130" s="6"/>
      <c r="T130" s="6"/>
      <c r="U130" s="6"/>
      <c r="V130" s="6"/>
    </row>
    <row r="131" spans="1:24" x14ac:dyDescent="0.25">
      <c r="A131" s="21"/>
      <c r="B131" s="21"/>
      <c r="C131" s="21"/>
      <c r="D131" s="8"/>
      <c r="E131" s="21"/>
      <c r="F131" s="35"/>
      <c r="G131" s="35"/>
      <c r="H131" s="2"/>
      <c r="I131" s="18"/>
      <c r="J131" s="19"/>
      <c r="K131" s="19"/>
      <c r="L131" s="1"/>
      <c r="Q131" s="10"/>
      <c r="R131" s="10"/>
      <c r="S131" s="6"/>
      <c r="T131" s="6"/>
      <c r="U131" s="6"/>
      <c r="V131" s="6"/>
    </row>
    <row r="132" spans="1:24" ht="16.5" customHeight="1" x14ac:dyDescent="0.25">
      <c r="A132" s="21"/>
      <c r="B132" s="21"/>
      <c r="C132" s="19"/>
      <c r="D132" s="21"/>
      <c r="E132" s="21"/>
      <c r="F132" s="34"/>
      <c r="G132" s="34"/>
      <c r="H132" s="1"/>
      <c r="J132" s="18"/>
      <c r="K132" s="18"/>
      <c r="Q132" s="10"/>
      <c r="R132" s="10"/>
      <c r="S132" s="6"/>
      <c r="T132" s="6"/>
      <c r="U132" s="6"/>
      <c r="V132" s="6"/>
    </row>
    <row r="133" spans="1:24" x14ac:dyDescent="0.25">
      <c r="A133" s="22"/>
      <c r="B133" s="19"/>
      <c r="C133" s="18"/>
      <c r="D133" s="21"/>
      <c r="E133" s="22"/>
      <c r="F133" s="34"/>
      <c r="G133" s="34"/>
      <c r="H133" s="1"/>
      <c r="I133" s="1"/>
      <c r="S133" s="10"/>
      <c r="T133" s="10"/>
      <c r="U133" s="6"/>
      <c r="V133" s="6"/>
      <c r="W133" s="6"/>
      <c r="X133" s="6"/>
    </row>
    <row r="134" spans="1:24" x14ac:dyDescent="0.25">
      <c r="A134" s="17"/>
      <c r="B134" s="18"/>
      <c r="D134" s="22"/>
      <c r="E134" s="17"/>
      <c r="F134" s="31"/>
      <c r="G134" s="31"/>
      <c r="J134" s="1"/>
      <c r="K134" s="1"/>
      <c r="S134" s="10"/>
      <c r="T134" s="10"/>
      <c r="U134" s="6"/>
      <c r="V134" s="6"/>
      <c r="W134" s="6"/>
      <c r="X134" s="6"/>
    </row>
    <row r="135" spans="1:24" x14ac:dyDescent="0.25">
      <c r="C135" s="1"/>
      <c r="D135" s="17"/>
      <c r="F135" s="31"/>
      <c r="G135" s="31"/>
      <c r="S135" s="10"/>
      <c r="T135" s="10"/>
      <c r="U135" s="6"/>
      <c r="V135" s="6"/>
      <c r="W135" s="6"/>
      <c r="X135" s="6"/>
    </row>
    <row r="136" spans="1:24" x14ac:dyDescent="0.25">
      <c r="A136" s="1"/>
      <c r="B136" s="1"/>
      <c r="E136" s="1"/>
      <c r="F136" s="31"/>
      <c r="G136" s="31"/>
      <c r="S136" s="10"/>
      <c r="T136" s="10"/>
      <c r="U136" s="6"/>
      <c r="V136" s="6"/>
      <c r="W136" s="6"/>
      <c r="X136" s="6"/>
    </row>
    <row r="137" spans="1:24" ht="36" customHeight="1" x14ac:dyDescent="0.25">
      <c r="D137" s="1"/>
      <c r="F137" s="34"/>
      <c r="G137" s="34"/>
      <c r="H137" s="1"/>
      <c r="S137" s="10"/>
      <c r="T137" s="10"/>
      <c r="U137" s="6"/>
      <c r="V137" s="6"/>
      <c r="W137" s="6"/>
      <c r="X137" s="6"/>
    </row>
    <row r="138" spans="1:24" x14ac:dyDescent="0.25">
      <c r="F138" s="31"/>
      <c r="G138" s="31"/>
      <c r="L138" s="2"/>
      <c r="M138" s="2"/>
      <c r="N138" s="2"/>
      <c r="S138" s="8"/>
      <c r="T138" s="10"/>
      <c r="U138" s="6"/>
      <c r="V138" s="6"/>
      <c r="W138" s="6"/>
    </row>
    <row r="139" spans="1:24" x14ac:dyDescent="0.25">
      <c r="F139" s="31"/>
      <c r="G139" s="31"/>
      <c r="L139" s="1"/>
      <c r="M139" s="1"/>
      <c r="N139" s="1"/>
      <c r="T139" s="8"/>
    </row>
    <row r="140" spans="1:24" x14ac:dyDescent="0.25">
      <c r="F140" s="31"/>
      <c r="G140" s="31"/>
      <c r="I140" s="2"/>
      <c r="L140" s="1"/>
      <c r="M140" s="1"/>
      <c r="N140" s="1"/>
    </row>
    <row r="141" spans="1:24" x14ac:dyDescent="0.25">
      <c r="F141" s="31"/>
      <c r="G141" s="31"/>
      <c r="I141" s="1"/>
      <c r="J141" s="2"/>
      <c r="K141" s="2"/>
    </row>
    <row r="142" spans="1:24" x14ac:dyDescent="0.25">
      <c r="C142" s="2"/>
      <c r="F142" s="31"/>
      <c r="G142" s="31"/>
      <c r="I142" s="1"/>
      <c r="J142" s="1"/>
      <c r="K142" s="1"/>
      <c r="P142" t="s">
        <v>36</v>
      </c>
    </row>
    <row r="143" spans="1:24" x14ac:dyDescent="0.25">
      <c r="B143" s="2"/>
      <c r="C143" s="1"/>
      <c r="E143" s="2"/>
      <c r="F143" s="31"/>
      <c r="G143" s="31"/>
      <c r="J143" s="1"/>
      <c r="K143" s="1"/>
    </row>
    <row r="144" spans="1:24" x14ac:dyDescent="0.25">
      <c r="A144" s="2"/>
      <c r="B144" s="1"/>
      <c r="C144" s="1"/>
      <c r="D144" s="2"/>
      <c r="E144" s="1"/>
      <c r="F144" s="31"/>
      <c r="G144" s="31"/>
      <c r="L144" s="1"/>
      <c r="M144" s="1"/>
      <c r="N144" s="1"/>
    </row>
    <row r="145" spans="1:11" x14ac:dyDescent="0.25">
      <c r="A145" s="1"/>
      <c r="B145" s="1"/>
      <c r="D145" s="1"/>
      <c r="E145" s="1"/>
      <c r="F145" s="31"/>
      <c r="G145" s="31"/>
    </row>
    <row r="146" spans="1:11" x14ac:dyDescent="0.25">
      <c r="A146" s="1"/>
      <c r="D146" s="1"/>
      <c r="I146" s="1"/>
    </row>
    <row r="147" spans="1:11" x14ac:dyDescent="0.25">
      <c r="A147" s="5"/>
      <c r="J147" s="1"/>
      <c r="K147" s="1"/>
    </row>
    <row r="148" spans="1:11" x14ac:dyDescent="0.25">
      <c r="A148" s="4"/>
      <c r="C148" s="1"/>
    </row>
    <row r="149" spans="1:11" x14ac:dyDescent="0.25">
      <c r="A149" s="3"/>
      <c r="B149" s="1"/>
      <c r="E149" s="1"/>
    </row>
    <row r="150" spans="1:11" x14ac:dyDescent="0.25">
      <c r="A150" s="1"/>
      <c r="D150" s="1"/>
    </row>
  </sheetData>
  <mergeCells count="6">
    <mergeCell ref="A12:O12"/>
    <mergeCell ref="A7:O7"/>
    <mergeCell ref="A8:O8"/>
    <mergeCell ref="A9:O9"/>
    <mergeCell ref="A10:O10"/>
    <mergeCell ref="A11:L11"/>
  </mergeCells>
  <conditionalFormatting sqref="H112:K113">
    <cfRule type="duplicateValues" dxfId="1" priority="6"/>
  </conditionalFormatting>
  <conditionalFormatting sqref="H112:L113">
    <cfRule type="duplicateValues" dxfId="0" priority="9"/>
  </conditionalFormatting>
  <pageMargins left="0.53" right="0.38" top="0.31" bottom="0.43307086614173229" header="0.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2025-12-03T17:29:30Z</cp:lastPrinted>
  <dcterms:created xsi:type="dcterms:W3CDTF">2018-04-17T18:57:16Z</dcterms:created>
  <dcterms:modified xsi:type="dcterms:W3CDTF">2025-12-09T00:01:04Z</dcterms:modified>
</cp:coreProperties>
</file>