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vilion\Desktop\"/>
    </mc:Choice>
  </mc:AlternateContent>
  <bookViews>
    <workbookView xWindow="0" yWindow="0" windowWidth="24000" windowHeight="9735"/>
  </bookViews>
  <sheets>
    <sheet name="NOMINA FIJA" sheetId="2" r:id="rId1"/>
  </sheets>
  <definedNames>
    <definedName name="_xlnm._FilterDatabase" localSheetId="0" hidden="1">'NOMINA FIJA'!$B$3:$B$417</definedName>
    <definedName name="_xlnm.Print_Area" localSheetId="0">'NOMINA FIJA'!$B$1:$Q$406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58" i="2" l="1"/>
  <c r="K158" i="2"/>
  <c r="L158" i="2"/>
  <c r="M158" i="2"/>
  <c r="N158" i="2"/>
  <c r="J218" i="2"/>
  <c r="P218" i="2" s="1"/>
  <c r="Q218" i="2" s="1"/>
  <c r="K218" i="2"/>
  <c r="L218" i="2"/>
  <c r="M218" i="2"/>
  <c r="N218" i="2"/>
  <c r="J197" i="2"/>
  <c r="P197" i="2" s="1"/>
  <c r="Q197" i="2" s="1"/>
  <c r="K197" i="2"/>
  <c r="L197" i="2"/>
  <c r="M197" i="2"/>
  <c r="N197" i="2"/>
  <c r="P158" i="2" l="1"/>
  <c r="Q158" i="2" s="1"/>
  <c r="J210" i="2"/>
  <c r="K210" i="2"/>
  <c r="L210" i="2"/>
  <c r="M210" i="2"/>
  <c r="N210" i="2"/>
  <c r="J157" i="2"/>
  <c r="K157" i="2"/>
  <c r="L157" i="2"/>
  <c r="M157" i="2"/>
  <c r="N157" i="2"/>
  <c r="J99" i="2"/>
  <c r="K99" i="2"/>
  <c r="L99" i="2"/>
  <c r="M99" i="2"/>
  <c r="N99" i="2"/>
  <c r="P210" i="2" l="1"/>
  <c r="Q210" i="2" s="1"/>
  <c r="P157" i="2"/>
  <c r="Q157" i="2" s="1"/>
  <c r="P99" i="2"/>
  <c r="Q99" i="2" s="1"/>
  <c r="J22" i="2"/>
  <c r="K22" i="2"/>
  <c r="L22" i="2"/>
  <c r="M22" i="2"/>
  <c r="N22" i="2"/>
  <c r="J21" i="2"/>
  <c r="K21" i="2"/>
  <c r="L21" i="2"/>
  <c r="M21" i="2"/>
  <c r="N21" i="2"/>
  <c r="J139" i="2"/>
  <c r="K139" i="2"/>
  <c r="L139" i="2"/>
  <c r="M139" i="2"/>
  <c r="N139" i="2"/>
  <c r="P139" i="2" l="1"/>
  <c r="Q139" i="2" s="1"/>
  <c r="P22" i="2"/>
  <c r="Q22" i="2" s="1"/>
  <c r="P21" i="2"/>
  <c r="Q21" i="2" s="1"/>
  <c r="N73" i="2"/>
  <c r="N74" i="2"/>
  <c r="N75" i="2"/>
  <c r="N76" i="2"/>
  <c r="N77" i="2"/>
  <c r="N78" i="2"/>
  <c r="N79" i="2"/>
  <c r="N80" i="2"/>
  <c r="N81" i="2"/>
  <c r="N82" i="2"/>
  <c r="N83" i="2"/>
  <c r="N84" i="2"/>
  <c r="N85" i="2"/>
  <c r="N86" i="2"/>
  <c r="N87" i="2"/>
  <c r="N88" i="2"/>
  <c r="N89" i="2"/>
  <c r="N90" i="2"/>
  <c r="N91" i="2"/>
  <c r="N92" i="2"/>
  <c r="N93" i="2"/>
  <c r="N94" i="2"/>
  <c r="N95" i="2"/>
  <c r="N96" i="2"/>
  <c r="N97" i="2"/>
  <c r="N98" i="2"/>
  <c r="N101" i="2"/>
  <c r="N102" i="2"/>
  <c r="N103" i="2"/>
  <c r="N104" i="2"/>
  <c r="N105" i="2"/>
  <c r="N106" i="2"/>
  <c r="N108" i="2"/>
  <c r="N109" i="2"/>
  <c r="N110" i="2"/>
  <c r="N111" i="2"/>
  <c r="N112" i="2"/>
  <c r="N114" i="2"/>
  <c r="N115" i="2"/>
  <c r="N116" i="2"/>
  <c r="N117" i="2"/>
  <c r="N118" i="2"/>
  <c r="N120" i="2"/>
  <c r="N121" i="2"/>
  <c r="N122" i="2"/>
  <c r="N123" i="2"/>
  <c r="N124" i="2"/>
  <c r="N125" i="2"/>
  <c r="N126" i="2"/>
  <c r="N127" i="2"/>
  <c r="N128" i="2"/>
  <c r="N129" i="2"/>
  <c r="N132" i="2"/>
  <c r="N133" i="2"/>
  <c r="N134" i="2"/>
  <c r="N135" i="2"/>
  <c r="N136" i="2"/>
  <c r="N137" i="2"/>
  <c r="N138" i="2"/>
  <c r="N140" i="2"/>
  <c r="N143" i="2"/>
  <c r="N144" i="2"/>
  <c r="N145" i="2"/>
  <c r="N146" i="2"/>
  <c r="N147" i="2"/>
  <c r="N148" i="2"/>
  <c r="N150" i="2"/>
  <c r="N151" i="2"/>
  <c r="N154" i="2"/>
  <c r="N155" i="2"/>
  <c r="N156" i="2"/>
  <c r="N159" i="2"/>
  <c r="N160" i="2"/>
  <c r="N161" i="2"/>
  <c r="N164" i="2"/>
  <c r="N165" i="2"/>
  <c r="N167" i="2"/>
  <c r="N168" i="2"/>
  <c r="N169" i="2"/>
  <c r="N171" i="2"/>
  <c r="N172" i="2"/>
  <c r="N173" i="2"/>
  <c r="N174" i="2"/>
  <c r="N176" i="2"/>
  <c r="N177" i="2"/>
  <c r="N178" i="2"/>
  <c r="N179" i="2"/>
  <c r="N181" i="2"/>
  <c r="N182" i="2"/>
  <c r="N183" i="2"/>
  <c r="N184" i="2"/>
  <c r="N185" i="2"/>
  <c r="N186" i="2"/>
  <c r="N188" i="2"/>
  <c r="N189" i="2"/>
  <c r="N190" i="2"/>
  <c r="N191" i="2"/>
  <c r="N192" i="2"/>
  <c r="N193" i="2"/>
  <c r="N195" i="2"/>
  <c r="N196" i="2"/>
  <c r="N198" i="2"/>
  <c r="N199" i="2"/>
  <c r="N200" i="2"/>
  <c r="N201" i="2"/>
  <c r="N202" i="2"/>
  <c r="N203" i="2"/>
  <c r="N204" i="2"/>
  <c r="N205" i="2"/>
  <c r="N206" i="2"/>
  <c r="N207" i="2"/>
  <c r="N208" i="2"/>
  <c r="N209" i="2"/>
  <c r="N211" i="2"/>
  <c r="N212" i="2"/>
  <c r="N213" i="2"/>
  <c r="N214" i="2"/>
  <c r="N215" i="2"/>
  <c r="N216" i="2"/>
  <c r="N217" i="2"/>
  <c r="N219" i="2"/>
  <c r="N220" i="2"/>
  <c r="N221" i="2"/>
  <c r="N222" i="2"/>
  <c r="N223" i="2"/>
  <c r="N224" i="2"/>
  <c r="N225" i="2"/>
  <c r="N227" i="2"/>
  <c r="N228" i="2"/>
  <c r="N229" i="2"/>
  <c r="N230" i="2"/>
  <c r="N231" i="2"/>
  <c r="N234" i="2"/>
  <c r="N236" i="2"/>
  <c r="N237" i="2"/>
  <c r="N238" i="2"/>
  <c r="N239" i="2"/>
  <c r="N240" i="2"/>
  <c r="N241" i="2"/>
  <c r="N243" i="2"/>
  <c r="N244" i="2"/>
  <c r="N245" i="2"/>
  <c r="N246" i="2"/>
  <c r="N247" i="2"/>
  <c r="N249" i="2"/>
  <c r="N250" i="2"/>
  <c r="N251" i="2"/>
  <c r="N252" i="2"/>
  <c r="N253" i="2"/>
  <c r="N254" i="2"/>
  <c r="N255" i="2"/>
  <c r="N256" i="2"/>
  <c r="N258" i="2"/>
  <c r="N259" i="2"/>
  <c r="N260" i="2"/>
  <c r="N261" i="2"/>
  <c r="N262" i="2"/>
  <c r="N263" i="2"/>
  <c r="N264" i="2"/>
  <c r="N265" i="2"/>
  <c r="N266" i="2"/>
  <c r="N267" i="2"/>
  <c r="N268" i="2"/>
  <c r="N269" i="2"/>
  <c r="N270" i="2"/>
  <c r="N271" i="2"/>
  <c r="N272" i="2"/>
  <c r="N273" i="2"/>
  <c r="N274" i="2"/>
  <c r="N276" i="2"/>
  <c r="N277" i="2"/>
  <c r="N278" i="2"/>
  <c r="N279" i="2"/>
  <c r="N280" i="2"/>
  <c r="N282" i="2"/>
  <c r="N284" i="2"/>
  <c r="N285" i="2"/>
  <c r="N286" i="2"/>
  <c r="N287" i="2"/>
  <c r="N288" i="2"/>
  <c r="N289" i="2"/>
  <c r="N291" i="2"/>
  <c r="N292" i="2"/>
  <c r="N293" i="2"/>
  <c r="N294" i="2"/>
  <c r="N295" i="2"/>
  <c r="N296" i="2"/>
  <c r="N297" i="2"/>
  <c r="N298" i="2"/>
  <c r="N299" i="2"/>
  <c r="N300" i="2"/>
  <c r="N301" i="2"/>
  <c r="N302" i="2"/>
  <c r="N303" i="2"/>
  <c r="N304" i="2"/>
  <c r="N305" i="2"/>
  <c r="N306" i="2"/>
  <c r="N307" i="2"/>
  <c r="N308" i="2"/>
  <c r="N309"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72" i="2"/>
  <c r="N66" i="2"/>
  <c r="N67" i="2"/>
  <c r="N68" i="2"/>
  <c r="N69" i="2"/>
  <c r="N70" i="2"/>
  <c r="N65" i="2"/>
  <c r="N62" i="2"/>
  <c r="N63" i="2"/>
  <c r="N61" i="2"/>
  <c r="N45" i="2"/>
  <c r="N46" i="2"/>
  <c r="N47" i="2"/>
  <c r="N48" i="2"/>
  <c r="N49" i="2"/>
  <c r="N50" i="2"/>
  <c r="N51" i="2"/>
  <c r="N52" i="2"/>
  <c r="N53" i="2"/>
  <c r="N54" i="2"/>
  <c r="N55" i="2"/>
  <c r="N56" i="2"/>
  <c r="N57" i="2"/>
  <c r="N58" i="2"/>
  <c r="N59" i="2"/>
  <c r="N38" i="2"/>
  <c r="N39" i="2"/>
  <c r="N40" i="2"/>
  <c r="N30" i="2"/>
  <c r="N31" i="2"/>
  <c r="N32" i="2"/>
  <c r="N33" i="2"/>
  <c r="N34" i="2"/>
  <c r="N35"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3" i="2"/>
  <c r="K33" i="2"/>
  <c r="L33" i="2"/>
  <c r="M33" i="2"/>
  <c r="J34" i="2"/>
  <c r="K34" i="2"/>
  <c r="L34" i="2"/>
  <c r="M34" i="2"/>
  <c r="J35" i="2"/>
  <c r="K35" i="2"/>
  <c r="L35" i="2"/>
  <c r="M35" i="2"/>
  <c r="J37" i="2"/>
  <c r="K37" i="2"/>
  <c r="L37" i="2"/>
  <c r="M37" i="2"/>
  <c r="J38" i="2"/>
  <c r="K38" i="2"/>
  <c r="L38" i="2"/>
  <c r="M38" i="2"/>
  <c r="J39" i="2"/>
  <c r="K39" i="2"/>
  <c r="L39" i="2"/>
  <c r="M39" i="2"/>
  <c r="J40" i="2"/>
  <c r="K40" i="2"/>
  <c r="L40" i="2"/>
  <c r="M40" i="2"/>
  <c r="J42" i="2"/>
  <c r="K42" i="2"/>
  <c r="L42" i="2"/>
  <c r="M42"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1" i="2"/>
  <c r="K61" i="2"/>
  <c r="L61" i="2"/>
  <c r="M61" i="2"/>
  <c r="J62" i="2"/>
  <c r="K62" i="2"/>
  <c r="L62" i="2"/>
  <c r="M62"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40" i="2"/>
  <c r="K140" i="2"/>
  <c r="L140" i="2"/>
  <c r="M140" i="2"/>
  <c r="J142" i="2"/>
  <c r="K142" i="2"/>
  <c r="L142" i="2"/>
  <c r="M142" i="2"/>
  <c r="J143" i="2"/>
  <c r="K143" i="2"/>
  <c r="L143" i="2"/>
  <c r="M143" i="2"/>
  <c r="J144" i="2"/>
  <c r="K144" i="2"/>
  <c r="L144" i="2"/>
  <c r="M144" i="2"/>
  <c r="J145" i="2"/>
  <c r="K145" i="2"/>
  <c r="L145" i="2"/>
  <c r="M145" i="2"/>
  <c r="J146" i="2"/>
  <c r="K146" i="2"/>
  <c r="L146" i="2"/>
  <c r="M146" i="2"/>
  <c r="J147" i="2"/>
  <c r="K147" i="2"/>
  <c r="L147" i="2"/>
  <c r="M147" i="2"/>
  <c r="J148" i="2"/>
  <c r="K148" i="2"/>
  <c r="L148" i="2"/>
  <c r="M148" i="2"/>
  <c r="J150" i="2"/>
  <c r="K150" i="2"/>
  <c r="L150" i="2"/>
  <c r="M150" i="2"/>
  <c r="J151" i="2"/>
  <c r="K151" i="2"/>
  <c r="L151" i="2"/>
  <c r="M151" i="2"/>
  <c r="J153" i="2"/>
  <c r="K153" i="2"/>
  <c r="L153" i="2"/>
  <c r="M153" i="2"/>
  <c r="J154" i="2"/>
  <c r="K154" i="2"/>
  <c r="L154" i="2"/>
  <c r="M154" i="2"/>
  <c r="J155" i="2"/>
  <c r="K155" i="2"/>
  <c r="L155" i="2"/>
  <c r="M155" i="2"/>
  <c r="J156" i="2"/>
  <c r="K156" i="2"/>
  <c r="L156" i="2"/>
  <c r="M156" i="2"/>
  <c r="J159" i="2"/>
  <c r="K159" i="2"/>
  <c r="L159" i="2"/>
  <c r="M159" i="2"/>
  <c r="J160" i="2"/>
  <c r="K160" i="2"/>
  <c r="L160" i="2"/>
  <c r="M160" i="2"/>
  <c r="J161" i="2"/>
  <c r="K161" i="2"/>
  <c r="L161" i="2"/>
  <c r="M161" i="2"/>
  <c r="J163" i="2"/>
  <c r="K163" i="2"/>
  <c r="L163" i="2"/>
  <c r="M163" i="2"/>
  <c r="J164" i="2"/>
  <c r="K164" i="2"/>
  <c r="L164" i="2"/>
  <c r="M164" i="2"/>
  <c r="J165" i="2"/>
  <c r="K165" i="2"/>
  <c r="L165" i="2"/>
  <c r="M165" i="2"/>
  <c r="J167" i="2"/>
  <c r="K167" i="2"/>
  <c r="L167" i="2"/>
  <c r="M167" i="2"/>
  <c r="J168" i="2"/>
  <c r="K168" i="2"/>
  <c r="L168" i="2"/>
  <c r="M168" i="2"/>
  <c r="J169" i="2"/>
  <c r="K169" i="2"/>
  <c r="L169" i="2"/>
  <c r="M169" i="2"/>
  <c r="J171" i="2"/>
  <c r="K171" i="2"/>
  <c r="L171" i="2"/>
  <c r="M171" i="2"/>
  <c r="J172" i="2"/>
  <c r="K172" i="2"/>
  <c r="L172" i="2"/>
  <c r="M172" i="2"/>
  <c r="J173" i="2"/>
  <c r="K173" i="2"/>
  <c r="L173" i="2"/>
  <c r="M173" i="2"/>
  <c r="J174" i="2"/>
  <c r="K174" i="2"/>
  <c r="L174" i="2"/>
  <c r="M174" i="2"/>
  <c r="J176" i="2"/>
  <c r="K176" i="2"/>
  <c r="L176" i="2"/>
  <c r="M176" i="2"/>
  <c r="J177" i="2"/>
  <c r="K177" i="2"/>
  <c r="L177" i="2"/>
  <c r="M177" i="2"/>
  <c r="J178" i="2"/>
  <c r="K178" i="2"/>
  <c r="L178" i="2"/>
  <c r="M178" i="2"/>
  <c r="J179" i="2"/>
  <c r="K179" i="2"/>
  <c r="L179" i="2"/>
  <c r="M179" i="2"/>
  <c r="J181" i="2"/>
  <c r="K181" i="2"/>
  <c r="L181" i="2"/>
  <c r="M181" i="2"/>
  <c r="J182" i="2"/>
  <c r="K182" i="2"/>
  <c r="L182" i="2"/>
  <c r="M182" i="2"/>
  <c r="J183" i="2"/>
  <c r="K183" i="2"/>
  <c r="L183" i="2"/>
  <c r="M183" i="2"/>
  <c r="J184" i="2"/>
  <c r="K184" i="2"/>
  <c r="L184" i="2"/>
  <c r="M184" i="2"/>
  <c r="J185" i="2"/>
  <c r="K185" i="2"/>
  <c r="L185" i="2"/>
  <c r="M185" i="2"/>
  <c r="J186" i="2"/>
  <c r="K186" i="2"/>
  <c r="L186" i="2"/>
  <c r="M186" i="2"/>
  <c r="J188" i="2"/>
  <c r="K188" i="2"/>
  <c r="L188" i="2"/>
  <c r="M188" i="2"/>
  <c r="J189" i="2"/>
  <c r="K189" i="2"/>
  <c r="L189" i="2"/>
  <c r="M189" i="2"/>
  <c r="J190" i="2"/>
  <c r="K190" i="2"/>
  <c r="L190" i="2"/>
  <c r="M190" i="2"/>
  <c r="J191" i="2"/>
  <c r="K191" i="2"/>
  <c r="L191" i="2"/>
  <c r="M191" i="2"/>
  <c r="J192" i="2"/>
  <c r="K192" i="2"/>
  <c r="L192" i="2"/>
  <c r="M192" i="2"/>
  <c r="J193" i="2"/>
  <c r="K193" i="2"/>
  <c r="L193" i="2"/>
  <c r="M193" i="2"/>
  <c r="J195" i="2"/>
  <c r="K195" i="2"/>
  <c r="L195" i="2"/>
  <c r="M195" i="2"/>
  <c r="J196" i="2"/>
  <c r="K196" i="2"/>
  <c r="L196" i="2"/>
  <c r="M196"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9" i="2"/>
  <c r="K219" i="2"/>
  <c r="L219" i="2"/>
  <c r="M219" i="2"/>
  <c r="J220" i="2"/>
  <c r="K220" i="2"/>
  <c r="L220" i="2"/>
  <c r="M220" i="2"/>
  <c r="J221" i="2"/>
  <c r="K221" i="2"/>
  <c r="L221" i="2"/>
  <c r="M221" i="2"/>
  <c r="J222" i="2"/>
  <c r="K222" i="2"/>
  <c r="L222" i="2"/>
  <c r="M222" i="2"/>
  <c r="J223" i="2"/>
  <c r="K223" i="2"/>
  <c r="L223" i="2"/>
  <c r="M223" i="2"/>
  <c r="J224" i="2"/>
  <c r="K224" i="2"/>
  <c r="L224" i="2"/>
  <c r="M224" i="2"/>
  <c r="J225" i="2"/>
  <c r="K225" i="2"/>
  <c r="L225" i="2"/>
  <c r="M225" i="2"/>
  <c r="J227" i="2"/>
  <c r="K227" i="2"/>
  <c r="L227" i="2"/>
  <c r="M227" i="2"/>
  <c r="J228" i="2"/>
  <c r="K228" i="2"/>
  <c r="L228" i="2"/>
  <c r="M228" i="2"/>
  <c r="J229" i="2"/>
  <c r="K229" i="2"/>
  <c r="L229" i="2"/>
  <c r="M229" i="2"/>
  <c r="J230" i="2"/>
  <c r="K230" i="2"/>
  <c r="L230" i="2"/>
  <c r="M230" i="2"/>
  <c r="J231" i="2"/>
  <c r="K231" i="2"/>
  <c r="L231" i="2"/>
  <c r="M231" i="2"/>
  <c r="J233" i="2"/>
  <c r="K233" i="2"/>
  <c r="L233" i="2"/>
  <c r="M233" i="2"/>
  <c r="J234" i="2"/>
  <c r="K234" i="2"/>
  <c r="L234" i="2"/>
  <c r="M234" i="2"/>
  <c r="J236" i="2"/>
  <c r="K236" i="2"/>
  <c r="L236" i="2"/>
  <c r="M236" i="2"/>
  <c r="J237" i="2"/>
  <c r="K237" i="2"/>
  <c r="L237" i="2"/>
  <c r="M237" i="2"/>
  <c r="J238" i="2"/>
  <c r="K238" i="2"/>
  <c r="L238" i="2"/>
  <c r="M238" i="2"/>
  <c r="J239" i="2"/>
  <c r="K239" i="2"/>
  <c r="L239" i="2"/>
  <c r="M239" i="2"/>
  <c r="J240" i="2"/>
  <c r="K240" i="2"/>
  <c r="L240" i="2"/>
  <c r="M240" i="2"/>
  <c r="J241" i="2"/>
  <c r="K241" i="2"/>
  <c r="L241" i="2"/>
  <c r="M241" i="2"/>
  <c r="J243" i="2"/>
  <c r="K243" i="2"/>
  <c r="L243" i="2"/>
  <c r="M243" i="2"/>
  <c r="J244" i="2"/>
  <c r="K244" i="2"/>
  <c r="L244" i="2"/>
  <c r="M244" i="2"/>
  <c r="J245" i="2"/>
  <c r="K245" i="2"/>
  <c r="L245" i="2"/>
  <c r="M245" i="2"/>
  <c r="J246" i="2"/>
  <c r="K246" i="2"/>
  <c r="L246" i="2"/>
  <c r="M246" i="2"/>
  <c r="J247" i="2"/>
  <c r="K247" i="2"/>
  <c r="L247" i="2"/>
  <c r="M247"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6" i="2"/>
  <c r="K256" i="2"/>
  <c r="L256" i="2"/>
  <c r="M256"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6" i="2"/>
  <c r="K276" i="2"/>
  <c r="L276" i="2"/>
  <c r="M276" i="2"/>
  <c r="J277" i="2"/>
  <c r="K277" i="2"/>
  <c r="L277" i="2"/>
  <c r="M277" i="2"/>
  <c r="J278" i="2"/>
  <c r="K278" i="2"/>
  <c r="L278" i="2"/>
  <c r="M278" i="2"/>
  <c r="J279" i="2"/>
  <c r="K279" i="2"/>
  <c r="L279" i="2"/>
  <c r="M279" i="2"/>
  <c r="J280" i="2"/>
  <c r="K280" i="2"/>
  <c r="L280" i="2"/>
  <c r="M280" i="2"/>
  <c r="J282" i="2"/>
  <c r="K282" i="2"/>
  <c r="L282" i="2"/>
  <c r="M282" i="2"/>
  <c r="J284" i="2"/>
  <c r="K284" i="2"/>
  <c r="L284" i="2"/>
  <c r="M284" i="2"/>
  <c r="J285" i="2"/>
  <c r="K285" i="2"/>
  <c r="L285" i="2"/>
  <c r="M285" i="2"/>
  <c r="J286" i="2"/>
  <c r="K286" i="2"/>
  <c r="L286" i="2"/>
  <c r="M286" i="2"/>
  <c r="J287" i="2"/>
  <c r="K287" i="2"/>
  <c r="L287" i="2"/>
  <c r="M287" i="2"/>
  <c r="J288" i="2"/>
  <c r="K288" i="2"/>
  <c r="L288" i="2"/>
  <c r="M288" i="2"/>
  <c r="J289" i="2"/>
  <c r="K289" i="2"/>
  <c r="L289" i="2"/>
  <c r="M289"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4" i="2"/>
  <c r="K304" i="2"/>
  <c r="L304" i="2"/>
  <c r="M304" i="2"/>
  <c r="J305" i="2"/>
  <c r="K305" i="2"/>
  <c r="L305" i="2"/>
  <c r="M305" i="2"/>
  <c r="J306" i="2"/>
  <c r="K306" i="2"/>
  <c r="L306" i="2"/>
  <c r="M306" i="2"/>
  <c r="J307" i="2"/>
  <c r="K307" i="2"/>
  <c r="L307" i="2"/>
  <c r="M307" i="2"/>
  <c r="J308" i="2"/>
  <c r="K308" i="2"/>
  <c r="L308" i="2"/>
  <c r="M308" i="2"/>
  <c r="J309" i="2"/>
  <c r="K309" i="2"/>
  <c r="L309" i="2"/>
  <c r="M309"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D382" i="2"/>
  <c r="D385" i="2"/>
  <c r="E385" i="2" s="1"/>
  <c r="D386" i="2"/>
  <c r="P110" i="2" l="1"/>
  <c r="Q110" i="2" s="1"/>
  <c r="P59" i="2"/>
  <c r="Q59" i="2" s="1"/>
  <c r="P57" i="2"/>
  <c r="Q57" i="2" s="1"/>
  <c r="P46" i="2"/>
  <c r="Q46" i="2" s="1"/>
  <c r="P364" i="2"/>
  <c r="Q364" i="2" s="1"/>
  <c r="P352" i="2"/>
  <c r="Q352" i="2" s="1"/>
  <c r="P348" i="2"/>
  <c r="Q348" i="2" s="1"/>
  <c r="P341" i="2"/>
  <c r="Q341" i="2" s="1"/>
  <c r="P305" i="2"/>
  <c r="Q305" i="2" s="1"/>
  <c r="P231" i="2"/>
  <c r="Q231" i="2" s="1"/>
  <c r="P9" i="2"/>
  <c r="P93" i="2"/>
  <c r="Q93" i="2" s="1"/>
  <c r="P365" i="2"/>
  <c r="Q365" i="2" s="1"/>
  <c r="P355" i="2"/>
  <c r="Q355" i="2" s="1"/>
  <c r="P353" i="2"/>
  <c r="Q353" i="2" s="1"/>
  <c r="P349" i="2"/>
  <c r="Q349" i="2" s="1"/>
  <c r="P347" i="2"/>
  <c r="Q347" i="2" s="1"/>
  <c r="P343" i="2"/>
  <c r="Q343" i="2" s="1"/>
  <c r="P336" i="2"/>
  <c r="Q336" i="2" s="1"/>
  <c r="P306" i="2"/>
  <c r="Q306" i="2" s="1"/>
  <c r="P286" i="2"/>
  <c r="Q286" i="2" s="1"/>
  <c r="P284" i="2"/>
  <c r="Q284" i="2" s="1"/>
  <c r="P274" i="2"/>
  <c r="Q274" i="2" s="1"/>
  <c r="P262" i="2"/>
  <c r="Q262" i="2" s="1"/>
  <c r="P253" i="2"/>
  <c r="Q253" i="2" s="1"/>
  <c r="P252" i="2"/>
  <c r="Q252" i="2" s="1"/>
  <c r="P243" i="2"/>
  <c r="Q243" i="2" s="1"/>
  <c r="P230" i="2"/>
  <c r="Q230" i="2" s="1"/>
  <c r="P228" i="2"/>
  <c r="Q228" i="2" s="1"/>
  <c r="P225" i="2"/>
  <c r="Q225" i="2" s="1"/>
  <c r="P224" i="2"/>
  <c r="Q224" i="2" s="1"/>
  <c r="P222" i="2"/>
  <c r="Q222" i="2" s="1"/>
  <c r="P213" i="2"/>
  <c r="Q213" i="2" s="1"/>
  <c r="P201" i="2"/>
  <c r="Q201" i="2" s="1"/>
  <c r="P196" i="2"/>
  <c r="Q196" i="2" s="1"/>
  <c r="P189" i="2"/>
  <c r="Q189" i="2" s="1"/>
  <c r="P171" i="2"/>
  <c r="Q171" i="2" s="1"/>
  <c r="P165" i="2"/>
  <c r="Q165" i="2" s="1"/>
  <c r="P148" i="2"/>
  <c r="Q148" i="2" s="1"/>
  <c r="P146" i="2"/>
  <c r="Q146" i="2" s="1"/>
  <c r="P138" i="2"/>
  <c r="Q138" i="2" s="1"/>
  <c r="P132" i="2"/>
  <c r="Q132" i="2" s="1"/>
  <c r="P129" i="2"/>
  <c r="Q129" i="2" s="1"/>
  <c r="P128" i="2"/>
  <c r="Q128" i="2" s="1"/>
  <c r="P104" i="2"/>
  <c r="Q104" i="2" s="1"/>
  <c r="P94" i="2"/>
  <c r="Q94" i="2" s="1"/>
  <c r="P92" i="2"/>
  <c r="Q92" i="2" s="1"/>
  <c r="P90" i="2"/>
  <c r="Q90" i="2" s="1"/>
  <c r="P86" i="2"/>
  <c r="Q86" i="2" s="1"/>
  <c r="P82" i="2"/>
  <c r="Q82" i="2" s="1"/>
  <c r="P78" i="2"/>
  <c r="Q78" i="2" s="1"/>
  <c r="P76" i="2"/>
  <c r="Q76" i="2" s="1"/>
  <c r="P58" i="2"/>
  <c r="Q58" i="2" s="1"/>
  <c r="P330" i="2"/>
  <c r="Q330" i="2" s="1"/>
  <c r="P318" i="2"/>
  <c r="Q318" i="2" s="1"/>
  <c r="P280" i="2"/>
  <c r="Q280" i="2" s="1"/>
  <c r="P223" i="2"/>
  <c r="Q223" i="2" s="1"/>
  <c r="P77" i="2"/>
  <c r="Q77" i="2" s="1"/>
  <c r="P40" i="2"/>
  <c r="Q40" i="2" s="1"/>
  <c r="P320" i="2"/>
  <c r="Q320" i="2" s="1"/>
  <c r="P239" i="2"/>
  <c r="Q239" i="2" s="1"/>
  <c r="P229" i="2"/>
  <c r="Q229" i="2" s="1"/>
  <c r="P190" i="2"/>
  <c r="Q190" i="2" s="1"/>
  <c r="P133" i="2"/>
  <c r="Q133" i="2" s="1"/>
  <c r="P333" i="2"/>
  <c r="Q333" i="2" s="1"/>
  <c r="P317" i="2"/>
  <c r="Q317" i="2" s="1"/>
  <c r="P314" i="2"/>
  <c r="Q314" i="2" s="1"/>
  <c r="P301" i="2"/>
  <c r="Q301" i="2" s="1"/>
  <c r="P297" i="2"/>
  <c r="Q297" i="2" s="1"/>
  <c r="P293" i="2"/>
  <c r="Q293" i="2" s="1"/>
  <c r="P288" i="2"/>
  <c r="Q288" i="2" s="1"/>
  <c r="P285" i="2"/>
  <c r="Q285" i="2" s="1"/>
  <c r="P174" i="2"/>
  <c r="Q174" i="2" s="1"/>
  <c r="P109" i="2"/>
  <c r="Q109" i="2" s="1"/>
  <c r="P55" i="2"/>
  <c r="Q55" i="2" s="1"/>
  <c r="P29" i="2"/>
  <c r="Q29" i="2" s="1"/>
  <c r="P17" i="2"/>
  <c r="Q17" i="2" s="1"/>
  <c r="P10" i="2"/>
  <c r="Q10" i="2" s="1"/>
  <c r="P319" i="2"/>
  <c r="Q319" i="2" s="1"/>
  <c r="P291" i="2"/>
  <c r="Q291" i="2" s="1"/>
  <c r="P172" i="2"/>
  <c r="Q172" i="2" s="1"/>
  <c r="P116" i="2"/>
  <c r="Q116" i="2" s="1"/>
  <c r="P111" i="2"/>
  <c r="Q111" i="2" s="1"/>
  <c r="P106" i="2"/>
  <c r="Q106" i="2" s="1"/>
  <c r="P103" i="2"/>
  <c r="Q103" i="2" s="1"/>
  <c r="P39" i="2"/>
  <c r="Q39" i="2" s="1"/>
  <c r="P31" i="2"/>
  <c r="Q31" i="2" s="1"/>
  <c r="P308" i="2"/>
  <c r="Q308" i="2" s="1"/>
  <c r="P199" i="2"/>
  <c r="Q199" i="2" s="1"/>
  <c r="P168" i="2"/>
  <c r="Q168" i="2" s="1"/>
  <c r="P69" i="2"/>
  <c r="Q69" i="2" s="1"/>
  <c r="P351" i="2"/>
  <c r="Q351" i="2" s="1"/>
  <c r="P325" i="2"/>
  <c r="Q325" i="2" s="1"/>
  <c r="P279" i="2"/>
  <c r="Q279" i="2" s="1"/>
  <c r="P145" i="2"/>
  <c r="Q145" i="2" s="1"/>
  <c r="P84" i="2"/>
  <c r="Q84" i="2" s="1"/>
  <c r="P362" i="2"/>
  <c r="Q362" i="2" s="1"/>
  <c r="P350" i="2"/>
  <c r="Q350" i="2" s="1"/>
  <c r="P346" i="2"/>
  <c r="Q346" i="2" s="1"/>
  <c r="P339" i="2"/>
  <c r="Q339" i="2" s="1"/>
  <c r="P328" i="2"/>
  <c r="Q328" i="2" s="1"/>
  <c r="P324" i="2"/>
  <c r="Q324" i="2" s="1"/>
  <c r="P294" i="2"/>
  <c r="Q294" i="2" s="1"/>
  <c r="P282" i="2"/>
  <c r="Q282" i="2" s="1"/>
  <c r="P278" i="2"/>
  <c r="Q278" i="2" s="1"/>
  <c r="P265" i="2"/>
  <c r="Q265" i="2" s="1"/>
  <c r="P234" i="2"/>
  <c r="Q234" i="2" s="1"/>
  <c r="P221" i="2"/>
  <c r="Q221" i="2" s="1"/>
  <c r="P216" i="2"/>
  <c r="Q216" i="2" s="1"/>
  <c r="P204" i="2"/>
  <c r="Q204" i="2" s="1"/>
  <c r="P200" i="2"/>
  <c r="Q200" i="2" s="1"/>
  <c r="P176" i="2"/>
  <c r="Q176" i="2" s="1"/>
  <c r="P169" i="2"/>
  <c r="Q169" i="2" s="1"/>
  <c r="P153" i="2"/>
  <c r="Q153" i="2" s="1"/>
  <c r="P144" i="2"/>
  <c r="Q144" i="2" s="1"/>
  <c r="P127" i="2"/>
  <c r="Q127" i="2" s="1"/>
  <c r="P102" i="2"/>
  <c r="Q102" i="2" s="1"/>
  <c r="P98" i="2"/>
  <c r="Q98" i="2" s="1"/>
  <c r="P83" i="2"/>
  <c r="Q83" i="2" s="1"/>
  <c r="P75" i="2"/>
  <c r="Q75" i="2" s="1"/>
  <c r="P54" i="2"/>
  <c r="Q54" i="2" s="1"/>
  <c r="P50" i="2"/>
  <c r="Q50" i="2" s="1"/>
  <c r="P32" i="2"/>
  <c r="Q32" i="2" s="1"/>
  <c r="P20" i="2"/>
  <c r="Q20" i="2" s="1"/>
  <c r="P16" i="2"/>
  <c r="Q16" i="2" s="1"/>
  <c r="P26" i="2"/>
  <c r="Q26" i="2" s="1"/>
  <c r="P322" i="2"/>
  <c r="Q322" i="2" s="1"/>
  <c r="P311" i="2"/>
  <c r="Q311" i="2" s="1"/>
  <c r="P300" i="2"/>
  <c r="Q300" i="2" s="1"/>
  <c r="P296" i="2"/>
  <c r="Q296" i="2" s="1"/>
  <c r="P271" i="2"/>
  <c r="Q271" i="2" s="1"/>
  <c r="P267" i="2"/>
  <c r="Q267" i="2" s="1"/>
  <c r="P263" i="2"/>
  <c r="Q263" i="2" s="1"/>
  <c r="P259" i="2"/>
  <c r="Q259" i="2" s="1"/>
  <c r="P254" i="2"/>
  <c r="Q254" i="2" s="1"/>
  <c r="P251" i="2"/>
  <c r="Q251" i="2" s="1"/>
  <c r="P246" i="2"/>
  <c r="Q246" i="2" s="1"/>
  <c r="P237" i="2"/>
  <c r="Q237" i="2" s="1"/>
  <c r="P209" i="2"/>
  <c r="Q209" i="2" s="1"/>
  <c r="P198" i="2"/>
  <c r="Q198" i="2" s="1"/>
  <c r="P183" i="2"/>
  <c r="Q183" i="2" s="1"/>
  <c r="P178" i="2"/>
  <c r="Q178" i="2" s="1"/>
  <c r="P155" i="2"/>
  <c r="Q155" i="2" s="1"/>
  <c r="P142" i="2"/>
  <c r="Q142" i="2" s="1"/>
  <c r="P89" i="2"/>
  <c r="Q89" i="2" s="1"/>
  <c r="P68" i="2"/>
  <c r="Q68" i="2" s="1"/>
  <c r="P63" i="2"/>
  <c r="Q63" i="2" s="1"/>
  <c r="P34" i="2"/>
  <c r="Q34" i="2" s="1"/>
  <c r="P356" i="2"/>
  <c r="Q356" i="2" s="1"/>
  <c r="P345" i="2"/>
  <c r="Q345" i="2" s="1"/>
  <c r="P342" i="2"/>
  <c r="Q342" i="2" s="1"/>
  <c r="P338" i="2"/>
  <c r="Q338" i="2" s="1"/>
  <c r="P334" i="2"/>
  <c r="Q334" i="2" s="1"/>
  <c r="P331" i="2"/>
  <c r="Q331" i="2" s="1"/>
  <c r="P316" i="2"/>
  <c r="Q316" i="2" s="1"/>
  <c r="P292" i="2"/>
  <c r="Q292" i="2" s="1"/>
  <c r="P287" i="2"/>
  <c r="Q287" i="2" s="1"/>
  <c r="P264" i="2"/>
  <c r="Q264" i="2" s="1"/>
  <c r="P261" i="2"/>
  <c r="Q261" i="2" s="1"/>
  <c r="P256" i="2"/>
  <c r="Q256" i="2" s="1"/>
  <c r="P249" i="2"/>
  <c r="Q249" i="2" s="1"/>
  <c r="P245" i="2"/>
  <c r="Q245" i="2" s="1"/>
  <c r="P236" i="2"/>
  <c r="Q236" i="2" s="1"/>
  <c r="P227" i="2"/>
  <c r="Q227" i="2" s="1"/>
  <c r="P211" i="2"/>
  <c r="Q211" i="2" s="1"/>
  <c r="P193" i="2"/>
  <c r="Q193" i="2" s="1"/>
  <c r="P185" i="2"/>
  <c r="Q185" i="2" s="1"/>
  <c r="P182" i="2"/>
  <c r="Q182" i="2" s="1"/>
  <c r="P177" i="2"/>
  <c r="Q177" i="2" s="1"/>
  <c r="P156" i="2"/>
  <c r="Q156" i="2" s="1"/>
  <c r="P151" i="2"/>
  <c r="Q151" i="2" s="1"/>
  <c r="P147" i="2"/>
  <c r="Q147" i="2" s="1"/>
  <c r="P137" i="2"/>
  <c r="Q137" i="2" s="1"/>
  <c r="P117" i="2"/>
  <c r="Q117" i="2" s="1"/>
  <c r="P108" i="2"/>
  <c r="Q108" i="2" s="1"/>
  <c r="P97" i="2"/>
  <c r="Q97" i="2" s="1"/>
  <c r="P91" i="2"/>
  <c r="Q91" i="2" s="1"/>
  <c r="P81" i="2"/>
  <c r="Q81" i="2" s="1"/>
  <c r="P65" i="2"/>
  <c r="Q65" i="2" s="1"/>
  <c r="P51" i="2"/>
  <c r="Q51" i="2" s="1"/>
  <c r="P42" i="2"/>
  <c r="Q42" i="2" s="1"/>
  <c r="P33" i="2"/>
  <c r="Q33" i="2" s="1"/>
  <c r="P25" i="2"/>
  <c r="Q25" i="2" s="1"/>
  <c r="P18" i="2"/>
  <c r="Q18" i="2" s="1"/>
  <c r="P340" i="2"/>
  <c r="Q340" i="2" s="1"/>
  <c r="P276" i="2"/>
  <c r="Q276" i="2" s="1"/>
  <c r="P266" i="2"/>
  <c r="Q266" i="2" s="1"/>
  <c r="P247" i="2"/>
  <c r="Q247" i="2" s="1"/>
  <c r="P184" i="2"/>
  <c r="Q184" i="2" s="1"/>
  <c r="P49" i="2"/>
  <c r="Q49" i="2" s="1"/>
  <c r="P27" i="2"/>
  <c r="Q27" i="2" s="1"/>
  <c r="P368" i="2"/>
  <c r="Q368" i="2" s="1"/>
  <c r="P361" i="2"/>
  <c r="Q361" i="2" s="1"/>
  <c r="P357" i="2"/>
  <c r="Q357" i="2" s="1"/>
  <c r="P241" i="2"/>
  <c r="Q241" i="2" s="1"/>
  <c r="P238" i="2"/>
  <c r="Q238" i="2" s="1"/>
  <c r="P233" i="2"/>
  <c r="Q233" i="2" s="1"/>
  <c r="P212" i="2"/>
  <c r="Q212" i="2" s="1"/>
  <c r="P74" i="2"/>
  <c r="Q74" i="2" s="1"/>
  <c r="P70" i="2"/>
  <c r="Q70" i="2" s="1"/>
  <c r="P358" i="2"/>
  <c r="Q358" i="2" s="1"/>
  <c r="P337" i="2"/>
  <c r="Q337" i="2" s="1"/>
  <c r="P326" i="2"/>
  <c r="Q326" i="2" s="1"/>
  <c r="P323" i="2"/>
  <c r="Q323" i="2" s="1"/>
  <c r="P312" i="2"/>
  <c r="Q312" i="2" s="1"/>
  <c r="P302" i="2"/>
  <c r="Q302" i="2" s="1"/>
  <c r="P299" i="2"/>
  <c r="Q299" i="2" s="1"/>
  <c r="P277" i="2"/>
  <c r="Q277" i="2" s="1"/>
  <c r="P273" i="2"/>
  <c r="Q273" i="2" s="1"/>
  <c r="P269" i="2"/>
  <c r="Q269" i="2" s="1"/>
  <c r="P244" i="2"/>
  <c r="Q244" i="2" s="1"/>
  <c r="P219" i="2"/>
  <c r="Q219" i="2" s="1"/>
  <c r="P214" i="2"/>
  <c r="Q214" i="2" s="1"/>
  <c r="P208" i="2"/>
  <c r="Q208" i="2" s="1"/>
  <c r="P206" i="2"/>
  <c r="Q206" i="2" s="1"/>
  <c r="P195" i="2"/>
  <c r="Q195" i="2" s="1"/>
  <c r="P186" i="2"/>
  <c r="Q186" i="2" s="1"/>
  <c r="P164" i="2"/>
  <c r="Q164" i="2" s="1"/>
  <c r="P154" i="2"/>
  <c r="Q154" i="2" s="1"/>
  <c r="P143" i="2"/>
  <c r="Q143" i="2" s="1"/>
  <c r="P118" i="2"/>
  <c r="Q118" i="2" s="1"/>
  <c r="P95" i="2"/>
  <c r="Q95" i="2" s="1"/>
  <c r="P85" i="2"/>
  <c r="Q85" i="2" s="1"/>
  <c r="P66" i="2"/>
  <c r="Q66" i="2" s="1"/>
  <c r="P37" i="2"/>
  <c r="Q37" i="2" s="1"/>
  <c r="P30" i="2"/>
  <c r="Q30" i="2" s="1"/>
  <c r="P23" i="2"/>
  <c r="Q23" i="2" s="1"/>
  <c r="P11" i="2"/>
  <c r="Q11" i="2" s="1"/>
  <c r="P363" i="2"/>
  <c r="Q363" i="2" s="1"/>
  <c r="P360" i="2"/>
  <c r="Q360" i="2" s="1"/>
  <c r="P332" i="2"/>
  <c r="Q332" i="2" s="1"/>
  <c r="P329" i="2"/>
  <c r="Q329" i="2" s="1"/>
  <c r="P307" i="2"/>
  <c r="Q307" i="2" s="1"/>
  <c r="P304" i="2"/>
  <c r="Q304" i="2" s="1"/>
  <c r="P295" i="2"/>
  <c r="Q295" i="2" s="1"/>
  <c r="P255" i="2"/>
  <c r="Q255" i="2" s="1"/>
  <c r="P240" i="2"/>
  <c r="Q240" i="2" s="1"/>
  <c r="P131" i="2"/>
  <c r="Q131" i="2" s="1"/>
  <c r="P87" i="2"/>
  <c r="Q87" i="2" s="1"/>
  <c r="P62" i="2"/>
  <c r="Q62" i="2" s="1"/>
  <c r="P47" i="2"/>
  <c r="Q47" i="2" s="1"/>
  <c r="P369" i="2"/>
  <c r="Q369" i="2" s="1"/>
  <c r="P359" i="2"/>
  <c r="Q359" i="2" s="1"/>
  <c r="P344" i="2"/>
  <c r="Q344" i="2" s="1"/>
  <c r="P321" i="2"/>
  <c r="Q321" i="2" s="1"/>
  <c r="P313" i="2"/>
  <c r="Q313" i="2" s="1"/>
  <c r="P309" i="2"/>
  <c r="Q309" i="2" s="1"/>
  <c r="P303" i="2"/>
  <c r="Q303" i="2" s="1"/>
  <c r="P188" i="2"/>
  <c r="Q188" i="2" s="1"/>
  <c r="P120" i="2"/>
  <c r="Q120" i="2" s="1"/>
  <c r="P96" i="2"/>
  <c r="Q96" i="2" s="1"/>
  <c r="P67" i="2"/>
  <c r="Q67" i="2" s="1"/>
  <c r="P370" i="2"/>
  <c r="Q370" i="2" s="1"/>
  <c r="P366" i="2"/>
  <c r="Q366" i="2" s="1"/>
  <c r="P335" i="2"/>
  <c r="Q335" i="2" s="1"/>
  <c r="P315" i="2"/>
  <c r="Q315" i="2" s="1"/>
  <c r="P367" i="2"/>
  <c r="Q367" i="2" s="1"/>
  <c r="P354" i="2"/>
  <c r="Q354" i="2" s="1"/>
  <c r="P327" i="2"/>
  <c r="Q327" i="2" s="1"/>
  <c r="P298" i="2"/>
  <c r="Q298" i="2" s="1"/>
  <c r="P272" i="2"/>
  <c r="Q272" i="2" s="1"/>
  <c r="P270" i="2"/>
  <c r="Q270" i="2" s="1"/>
  <c r="P268" i="2"/>
  <c r="Q268" i="2" s="1"/>
  <c r="P220" i="2"/>
  <c r="Q220" i="2" s="1"/>
  <c r="P217" i="2"/>
  <c r="Q217" i="2" s="1"/>
  <c r="P215" i="2"/>
  <c r="Q215" i="2" s="1"/>
  <c r="P202" i="2"/>
  <c r="Q202" i="2" s="1"/>
  <c r="P192" i="2"/>
  <c r="P181" i="2"/>
  <c r="Q181" i="2" s="1"/>
  <c r="P173" i="2"/>
  <c r="Q173" i="2" s="1"/>
  <c r="P163" i="2"/>
  <c r="Q163" i="2" s="1"/>
  <c r="P159" i="2"/>
  <c r="Q159" i="2" s="1"/>
  <c r="P150" i="2"/>
  <c r="Q150" i="2" s="1"/>
  <c r="P136" i="2"/>
  <c r="Q136" i="2" s="1"/>
  <c r="P134" i="2"/>
  <c r="Q134" i="2" s="1"/>
  <c r="P126" i="2"/>
  <c r="Q126" i="2" s="1"/>
  <c r="P123" i="2"/>
  <c r="Q123" i="2" s="1"/>
  <c r="P122" i="2"/>
  <c r="Q122" i="2" s="1"/>
  <c r="P115" i="2"/>
  <c r="Q115" i="2" s="1"/>
  <c r="P114" i="2"/>
  <c r="Q114" i="2" s="1"/>
  <c r="P101" i="2"/>
  <c r="Q101" i="2" s="1"/>
  <c r="P80" i="2"/>
  <c r="Q80" i="2" s="1"/>
  <c r="P73" i="2"/>
  <c r="Q73" i="2" s="1"/>
  <c r="P53" i="2"/>
  <c r="Q53" i="2" s="1"/>
  <c r="P44" i="2"/>
  <c r="Q44" i="2" s="1"/>
  <c r="P38" i="2"/>
  <c r="Q38" i="2" s="1"/>
  <c r="P35" i="2"/>
  <c r="Q35" i="2" s="1"/>
  <c r="P52" i="2"/>
  <c r="Q52" i="2" s="1"/>
  <c r="P48" i="2"/>
  <c r="Q48" i="2" s="1"/>
  <c r="P289" i="2"/>
  <c r="Q289" i="2" s="1"/>
  <c r="P260" i="2"/>
  <c r="Q260" i="2" s="1"/>
  <c r="P258" i="2"/>
  <c r="Q258" i="2" s="1"/>
  <c r="P250" i="2"/>
  <c r="Q250" i="2" s="1"/>
  <c r="P207" i="2"/>
  <c r="Q207" i="2" s="1"/>
  <c r="P205" i="2"/>
  <c r="Q205" i="2" s="1"/>
  <c r="P203" i="2"/>
  <c r="Q203" i="2" s="1"/>
  <c r="P191" i="2"/>
  <c r="Q191" i="2" s="1"/>
  <c r="P179" i="2"/>
  <c r="Q179" i="2" s="1"/>
  <c r="P167" i="2"/>
  <c r="Q167" i="2" s="1"/>
  <c r="P161" i="2"/>
  <c r="Q161" i="2" s="1"/>
  <c r="P160" i="2"/>
  <c r="Q160" i="2" s="1"/>
  <c r="P140" i="2"/>
  <c r="Q140" i="2" s="1"/>
  <c r="P135" i="2"/>
  <c r="P125" i="2"/>
  <c r="Q125" i="2" s="1"/>
  <c r="P124" i="2"/>
  <c r="Q124" i="2" s="1"/>
  <c r="P121" i="2"/>
  <c r="Q121" i="2" s="1"/>
  <c r="P112" i="2"/>
  <c r="Q112" i="2" s="1"/>
  <c r="P105" i="2"/>
  <c r="Q105" i="2" s="1"/>
  <c r="P88" i="2"/>
  <c r="Q88" i="2" s="1"/>
  <c r="P79" i="2"/>
  <c r="Q79" i="2" s="1"/>
  <c r="P72" i="2"/>
  <c r="Q72" i="2" s="1"/>
  <c r="P61" i="2"/>
  <c r="Q61" i="2" s="1"/>
  <c r="P56" i="2"/>
  <c r="Q56" i="2" s="1"/>
  <c r="P45" i="2"/>
  <c r="Q45" i="2" s="1"/>
  <c r="P19" i="2"/>
  <c r="Q19" i="2" s="1"/>
  <c r="P14" i="2"/>
  <c r="Q14" i="2" s="1"/>
  <c r="P12" i="2"/>
  <c r="Q12" i="2" s="1"/>
  <c r="E386" i="2"/>
  <c r="F390" i="2"/>
  <c r="D388" i="2"/>
  <c r="Q135" i="2" l="1"/>
  <c r="Q9" i="2"/>
  <c r="Q192" i="2"/>
  <c r="E388" i="2"/>
  <c r="D390" i="2"/>
  <c r="H393" i="2" l="1"/>
  <c r="D394" i="2"/>
  <c r="D395" i="2" s="1"/>
</calcChain>
</file>

<file path=xl/sharedStrings.xml><?xml version="1.0" encoding="utf-8"?>
<sst xmlns="http://schemas.openxmlformats.org/spreadsheetml/2006/main" count="1680" uniqueCount="592">
  <si>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</si>
  <si>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</si>
  <si>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</si>
  <si>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</si>
  <si>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</si>
  <si>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</si>
  <si>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</si>
  <si>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</si>
  <si>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</si>
  <si>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</si>
  <si>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</si>
  <si>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</si>
  <si>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</si>
  <si>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</si>
  <si>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</si>
  <si>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</si>
  <si>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</si>
  <si>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</si>
  <si>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</si>
  <si>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</si>
  <si>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 xml:space="preserve">                    </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</si>
  <si>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</si>
  <si>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</si>
  <si>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</si>
  <si>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</si>
  <si>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</si>
  <si>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</si>
  <si>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</si>
  <si>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</si>
  <si>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</si>
  <si>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</si>
  <si>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</si>
  <si>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</si>
  <si>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</si>
  <si>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</si>
  <si>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</si>
  <si>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</si>
  <si>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</si>
  <si>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</si>
  <si>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</si>
  <si>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</si>
  <si>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</si>
  <si>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</si>
  <si>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</si>
  <si>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</si>
  <si>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</si>
  <si>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</si>
  <si>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</si>
  <si>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</si>
  <si>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</si>
  <si>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</si>
  <si>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</si>
  <si>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</si>
  <si>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</si>
  <si>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</si>
  <si>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</si>
  <si>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</si>
  <si>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</si>
  <si>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</si>
  <si>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</si>
  <si>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</si>
  <si>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</si>
  <si>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</si>
  <si>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</si>
  <si>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</si>
  <si>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</si>
  <si>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</si>
  <si>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</si>
  <si>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</si>
  <si>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</si>
  <si>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</si>
  <si>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</si>
  <si>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</si>
  <si>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</si>
  <si>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</si>
  <si>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</si>
  <si>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</si>
  <si>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</si>
  <si>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</si>
  <si>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</si>
  <si>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</si>
  <si>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</si>
  <si>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</si>
  <si>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</si>
  <si>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</si>
  <si>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</si>
  <si>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</si>
  <si>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</si>
  <si>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</si>
  <si>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</si>
  <si>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</si>
  <si>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</si>
  <si>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</si>
  <si>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</si>
  <si>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</si>
  <si>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</si>
  <si>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</si>
  <si>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</si>
  <si>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</si>
  <si>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</si>
  <si>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</si>
  <si>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</si>
  <si>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</si>
  <si>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</si>
  <si>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</si>
  <si>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</si>
  <si>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</si>
  <si>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</si>
  <si>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</si>
  <si>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</si>
  <si>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</si>
  <si>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</si>
  <si>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</si>
  <si>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</si>
  <si>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</si>
  <si>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</si>
  <si>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</si>
  <si>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</si>
  <si>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</si>
  <si>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</si>
  <si>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</si>
  <si>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</si>
  <si>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</si>
  <si>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</si>
  <si>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</si>
  <si>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</si>
  <si>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</si>
  <si>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</si>
  <si>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</si>
  <si>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</si>
  <si>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</si>
  <si>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</si>
  <si>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</si>
  <si>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</si>
  <si>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</si>
  <si>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</si>
  <si>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</si>
  <si>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</si>
  <si>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</si>
  <si>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</si>
  <si>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</si>
  <si>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</si>
  <si>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</si>
  <si>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</si>
  <si>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</si>
  <si>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</si>
  <si>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</si>
  <si>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</si>
  <si>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</si>
  <si>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</si>
  <si>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</si>
  <si>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</si>
  <si>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</si>
  <si>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</si>
  <si>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</si>
  <si>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</si>
  <si>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</si>
  <si>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</si>
  <si>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</si>
  <si>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</si>
  <si>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</si>
  <si>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</si>
  <si>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</si>
  <si>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</si>
  <si>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</si>
  <si>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</si>
  <si>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</si>
  <si>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</si>
  <si>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</si>
  <si>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</si>
  <si>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</si>
  <si>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</si>
  <si>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</si>
  <si>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</si>
  <si>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</si>
  <si>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</si>
  <si>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</si>
  <si>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</si>
  <si>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</si>
  <si>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</si>
  <si>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</si>
  <si>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</si>
  <si>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</si>
  <si>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</si>
  <si>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</si>
  <si>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</si>
  <si>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</si>
  <si>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</si>
  <si>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</si>
  <si>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</si>
  <si>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</si>
  <si>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</si>
  <si>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</si>
  <si>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</si>
  <si>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</si>
  <si>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</si>
  <si>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</si>
  <si>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</si>
  <si>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</si>
  <si>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</si>
  <si>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</si>
  <si>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</si>
  <si>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</si>
  <si>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</si>
  <si>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</si>
  <si>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</si>
  <si>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</si>
  <si>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</si>
  <si>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</si>
  <si>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</si>
  <si>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</si>
  <si>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</si>
  <si>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</si>
  <si>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</si>
  <si>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</si>
  <si>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</si>
  <si>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</si>
  <si>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</si>
  <si>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</si>
  <si>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</si>
  <si>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</si>
  <si>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</si>
  <si>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</si>
  <si>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</si>
  <si>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</si>
  <si>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</si>
  <si>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</si>
  <si>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</si>
  <si>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</si>
  <si>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</si>
  <si>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</si>
  <si>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</si>
  <si>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</si>
  <si>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</si>
  <si>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</si>
  <si>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</si>
  <si>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</si>
  <si>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</si>
  <si>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</si>
  <si>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</si>
  <si>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</si>
  <si>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</si>
  <si>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</si>
  <si>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</si>
  <si>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</si>
  <si>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</si>
  <si>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</si>
  <si>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</si>
  <si>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</si>
  <si>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</si>
  <si>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</si>
  <si>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</si>
  <si>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</si>
  <si>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</si>
  <si>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</si>
  <si>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</si>
  <si>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</si>
  <si>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</si>
  <si>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</si>
  <si>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</si>
  <si>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</si>
  <si>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</si>
  <si>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</si>
  <si>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</si>
  <si>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</si>
  <si>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</si>
  <si>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</si>
  <si>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</si>
  <si>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</si>
  <si>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</si>
  <si>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</si>
  <si>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</si>
  <si>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</si>
  <si>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</si>
  <si>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</si>
  <si>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</si>
  <si>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</si>
  <si>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</si>
  <si>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</si>
  <si>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</si>
  <si>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</si>
  <si>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</si>
  <si>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</si>
  <si>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</si>
  <si>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</si>
  <si>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</si>
  <si>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</si>
  <si>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</si>
  <si>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</si>
  <si>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</si>
  <si>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</si>
  <si>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</si>
  <si>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</si>
  <si>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</si>
  <si>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</si>
  <si>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</si>
  <si>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</si>
  <si>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</si>
  <si>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</si>
  <si>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</si>
  <si>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</si>
  <si>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</si>
  <si>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</si>
  <si>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</si>
  <si>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</si>
  <si>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</si>
  <si>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</si>
  <si>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</si>
  <si>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</si>
  <si>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</si>
  <si>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</si>
  <si>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</si>
  <si>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</si>
  <si>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</si>
  <si>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</si>
  <si>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</si>
  <si>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</si>
  <si>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</si>
  <si>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</si>
  <si>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</si>
  <si>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</si>
  <si>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</si>
  <si>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</si>
  <si>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</si>
  <si>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</si>
  <si>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</si>
  <si>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</si>
  <si>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</si>
  <si>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</si>
  <si>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</si>
  <si>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</si>
  <si>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</si>
  <si>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</si>
  <si>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</si>
  <si>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</si>
  <si>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</si>
  <si>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</si>
  <si>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</si>
  <si>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</si>
  <si>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</si>
  <si>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</si>
  <si>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</si>
  <si>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</si>
  <si>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</si>
  <si>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</si>
  <si>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</si>
  <si>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</si>
  <si>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</si>
  <si>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</si>
  <si>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</si>
  <si>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</si>
  <si>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</si>
  <si>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</si>
  <si>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</si>
  <si>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</si>
  <si>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</si>
  <si>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</si>
  <si>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</si>
  <si>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</si>
  <si>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</si>
  <si>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</si>
  <si>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</si>
  <si>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</si>
  <si>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</si>
  <si>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</si>
  <si>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</si>
  <si>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</si>
  <si>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</si>
  <si>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</si>
  <si>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</si>
  <si>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</si>
  <si>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</si>
  <si>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</si>
  <si>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</si>
  <si>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</si>
  <si>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</si>
  <si>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</si>
  <si>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</si>
  <si>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</si>
  <si>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</si>
  <si>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</si>
  <si>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</si>
  <si>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</si>
  <si>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</si>
  <si>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</si>
  <si>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</si>
  <si>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</si>
  <si>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</si>
  <si>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</si>
  <si>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</si>
  <si>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</si>
  <si>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</si>
  <si>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</si>
  <si>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</si>
  <si>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</si>
  <si>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</si>
  <si>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</si>
  <si>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</si>
  <si>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</si>
  <si>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</si>
  <si>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</si>
  <si>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</si>
  <si>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</si>
  <si>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</si>
  <si>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MARIEL GERINELDO BATISTA MATOS</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</si>
  <si>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</si>
  <si>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</si>
  <si>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</si>
  <si>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</si>
  <si>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</si>
  <si>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</si>
  <si>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</si>
  <si>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</si>
  <si>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</si>
  <si>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</si>
  <si>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</si>
  <si>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</si>
  <si>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</si>
  <si>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</si>
  <si>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</si>
  <si>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</si>
  <si>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</si>
  <si>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</si>
  <si>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</si>
  <si>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</si>
  <si>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</si>
  <si>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</si>
  <si>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</si>
  <si>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</si>
  <si>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</si>
  <si>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</si>
  <si>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</si>
  <si>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</si>
  <si>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</si>
  <si>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</si>
  <si>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</si>
  <si>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</si>
  <si>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</si>
  <si>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</si>
  <si>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</si>
  <si>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</si>
  <si>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</si>
  <si>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</si>
  <si>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</si>
  <si>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</si>
  <si>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</si>
  <si>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</si>
  <si>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</si>
  <si>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</si>
  <si>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</si>
  <si>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</si>
  <si>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</si>
  <si>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</si>
  <si>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</si>
  <si>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</si>
  <si>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</si>
  <si>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</si>
  <si>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</si>
  <si>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</si>
  <si>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</si>
  <si>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</si>
  <si>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</si>
  <si>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</si>
  <si>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</si>
  <si>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</si>
  <si>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</si>
  <si>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</si>
  <si>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</si>
  <si>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</si>
  <si>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</si>
  <si>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</si>
  <si>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</si>
  <si>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</si>
  <si>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</si>
  <si>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</si>
  <si>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</si>
  <si>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</si>
  <si>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</si>
  <si>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</si>
  <si>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</si>
  <si>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</si>
  <si>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</si>
  <si>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</si>
  <si>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</si>
  <si>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</si>
  <si>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</si>
  <si>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</si>
  <si>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</si>
  <si>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</si>
  <si>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</si>
  <si>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</si>
  <si>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</si>
  <si>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</si>
  <si>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</si>
  <si>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</si>
  <si>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</si>
  <si>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</si>
  <si>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</si>
  <si>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</si>
  <si>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</si>
  <si>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</si>
  <si>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</si>
  <si>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</si>
  <si>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</si>
  <si>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</si>
  <si>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</si>
  <si>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</si>
  <si>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</si>
  <si>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</si>
  <si>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</si>
  <si>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</si>
  <si>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</si>
  <si>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</si>
  <si>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</si>
  <si>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</si>
  <si>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</si>
  <si>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</si>
  <si>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</si>
  <si>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</si>
  <si>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</si>
  <si>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</si>
  <si>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</si>
  <si>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</si>
  <si>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</si>
  <si>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</si>
  <si>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</si>
  <si>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</si>
  <si>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</si>
  <si>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</si>
  <si>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</si>
  <si>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</si>
  <si>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</si>
  <si>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</si>
  <si>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</si>
  <si>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</si>
  <si>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</si>
  <si>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</si>
  <si>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</si>
  <si>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</si>
  <si>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</si>
  <si>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</si>
  <si>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</si>
  <si>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</si>
  <si>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</si>
  <si>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</si>
  <si>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</si>
  <si>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</si>
  <si>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</si>
  <si>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</si>
  <si>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</si>
  <si>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</si>
  <si>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</si>
  <si>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</si>
  <si>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</si>
  <si>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</si>
  <si>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</si>
  <si>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</si>
  <si>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</si>
  <si>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</si>
  <si>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</si>
  <si>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</si>
  <si>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</si>
  <si>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</si>
  <si>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</si>
  <si>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</si>
  <si>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</si>
  <si>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</si>
  <si>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</si>
  <si>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</si>
  <si>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</si>
  <si>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</si>
  <si>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</si>
  <si>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</si>
  <si>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</si>
  <si>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</si>
  <si>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</si>
  <si>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</si>
  <si>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</si>
  <si>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</si>
  <si>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</si>
  <si>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</si>
  <si>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</si>
  <si>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</si>
  <si>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</si>
  <si>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</si>
  <si>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</si>
  <si>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</si>
  <si>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</si>
  <si>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</si>
  <si>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</si>
  <si>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</si>
  <si>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NOMINA DE EMPLEADOS FIJOS: CORRESPONDIENTE AL MES DE MAYO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</si>
</sst>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cellStyleXfs>
  <cellXfs count="131">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6" fontId="10" fillId="0" borderId="6" xfId="1" applyNumberFormat="1" applyFont="1" applyFill="1" applyBorder="1"/>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166" fontId="11" fillId="0" borderId="0" xfId="1" applyNumberFormat="1" applyFont="1" applyFill="1"/>
    <xf numFmtId="0" fontId="4" fillId="0" borderId="0" xfId="1" applyFill="1" applyAlignment="1">
      <alignment horizontal="right"/>
    </xf>
    <xf numFmtId="166" fontId="11" fillId="0" borderId="6" xfId="1" applyNumberFormat="1" applyFont="1" applyFill="1" applyBorder="1"/>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166"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6" fontId="11" fillId="0" borderId="12" xfId="1" applyNumberFormat="1" applyFont="1" applyFill="1" applyBorder="1"/>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165" fontId="5" fillId="0" borderId="0" xfId="2" applyFont="1" applyFill="1" applyAlignment="1">
      <alignment horizontal="left"/>
    </xf>
    <xf numFmtId="165" fontId="17" fillId="0" borderId="0" xfId="2" applyFont="1" applyFill="1" applyAlignment="1">
      <alignment horizontal="left"/>
    </xf>
    <xf numFmtId="0" fontId="5" fillId="0" borderId="0" xfId="1" applyFont="1" applyFill="1" applyAlignment="1">
      <alignment horizontal="left"/>
    </xf>
    <xf numFmtId="165" fontId="5" fillId="0" borderId="6" xfId="2" applyFont="1" applyFill="1" applyBorder="1" applyAlignment="1">
      <alignment horizontal="left"/>
    </xf>
    <xf numFmtId="165"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7"/>
  <sheetViews>
    <sheetView showGridLines="0" tabSelected="1" topLeftCell="B371" zoomScaleNormal="100" zoomScaleSheetLayoutView="40" zoomScalePageLayoutView="80" workbookViewId="0">
      <selection activeCell="E20" sqref="E20"/>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16" t="s">
        <v>591</v>
      </c>
      <c r="C4" s="116"/>
      <c r="D4" s="116"/>
      <c r="E4" s="116"/>
      <c r="F4" s="116"/>
      <c r="G4" s="116"/>
      <c r="H4" s="116"/>
      <c r="I4" s="116"/>
      <c r="J4" s="116"/>
      <c r="K4" s="116"/>
      <c r="L4" s="116"/>
      <c r="M4" s="116"/>
      <c r="N4" s="116"/>
      <c r="O4" s="116"/>
      <c r="P4" s="116"/>
      <c r="Q4" s="116"/>
    </row>
    <row r="5" spans="1:19" ht="11.25" customHeight="1" x14ac:dyDescent="0.2">
      <c r="B5" s="117"/>
      <c r="C5" s="117"/>
      <c r="D5" s="117"/>
      <c r="E5" s="117"/>
      <c r="F5" s="117"/>
      <c r="G5" s="117"/>
      <c r="H5" s="117"/>
      <c r="I5" s="117"/>
      <c r="J5" s="117"/>
      <c r="K5" s="117"/>
      <c r="L5" s="117"/>
      <c r="M5" s="117"/>
      <c r="N5" s="117"/>
      <c r="O5" s="117"/>
      <c r="P5" s="117"/>
      <c r="Q5" s="117"/>
    </row>
    <row r="6" spans="1:19" ht="15.75" customHeight="1" x14ac:dyDescent="0.2">
      <c r="B6" s="118" t="s">
        <v>570</v>
      </c>
      <c r="C6" s="118" t="s">
        <v>580</v>
      </c>
      <c r="D6" s="118" t="s">
        <v>579</v>
      </c>
      <c r="E6" s="118" t="s">
        <v>578</v>
      </c>
      <c r="F6" s="118" t="s">
        <v>577</v>
      </c>
      <c r="G6" s="123" t="s">
        <v>576</v>
      </c>
      <c r="H6" s="123" t="s">
        <v>6</v>
      </c>
      <c r="I6" s="123" t="s">
        <v>575</v>
      </c>
      <c r="J6" s="123" t="s">
        <v>574</v>
      </c>
      <c r="K6" s="124"/>
      <c r="L6" s="124"/>
      <c r="M6" s="124"/>
      <c r="N6" s="124"/>
      <c r="O6" s="120" t="s">
        <v>573</v>
      </c>
      <c r="P6" s="120" t="s">
        <v>572</v>
      </c>
      <c r="Q6" s="120" t="s">
        <v>571</v>
      </c>
    </row>
    <row r="7" spans="1:19" ht="17.25" customHeight="1" x14ac:dyDescent="0.2">
      <c r="B7" s="119"/>
      <c r="C7" s="119"/>
      <c r="D7" s="119"/>
      <c r="E7" s="119"/>
      <c r="F7" s="119"/>
      <c r="G7" s="124"/>
      <c r="H7" s="124"/>
      <c r="I7" s="124"/>
      <c r="J7" s="123" t="s">
        <v>570</v>
      </c>
      <c r="K7" s="124"/>
      <c r="L7" s="123" t="s">
        <v>569</v>
      </c>
      <c r="M7" s="124"/>
      <c r="N7" s="124"/>
      <c r="O7" s="121"/>
      <c r="P7" s="121"/>
      <c r="Q7" s="121"/>
    </row>
    <row r="8" spans="1:19" ht="16.5" customHeight="1" x14ac:dyDescent="0.2">
      <c r="B8" s="119"/>
      <c r="C8" s="119"/>
      <c r="D8" s="119"/>
      <c r="E8" s="119"/>
      <c r="F8" s="119"/>
      <c r="G8" s="124"/>
      <c r="H8" s="124"/>
      <c r="I8" s="124"/>
      <c r="J8" s="114" t="s">
        <v>568</v>
      </c>
      <c r="K8" s="114" t="s">
        <v>10</v>
      </c>
      <c r="L8" s="114" t="s">
        <v>10</v>
      </c>
      <c r="M8" s="114" t="s">
        <v>568</v>
      </c>
      <c r="N8" s="114" t="s">
        <v>567</v>
      </c>
      <c r="O8" s="122"/>
      <c r="P8" s="122"/>
      <c r="Q8" s="122"/>
      <c r="S8" s="86"/>
    </row>
    <row r="9" spans="1:19" s="3" customFormat="1" x14ac:dyDescent="0.2">
      <c r="B9" s="75" t="s">
        <v>566</v>
      </c>
      <c r="C9" s="74" t="s">
        <v>561</v>
      </c>
      <c r="D9" s="74" t="s">
        <v>565</v>
      </c>
      <c r="E9" s="74" t="s">
        <v>22</v>
      </c>
      <c r="F9" s="74" t="s">
        <v>35</v>
      </c>
      <c r="G9" s="73">
        <v>250000</v>
      </c>
      <c r="H9" s="72">
        <v>47641.9</v>
      </c>
      <c r="I9" s="73">
        <v>25</v>
      </c>
      <c r="J9" s="73">
        <f t="shared" ref="J9:J14" si="0">IF(G9&lt;=$I$379*$J$379,G9*$F$386,($I$379*$J$379)*$F$386)</f>
        <v>7175</v>
      </c>
      <c r="K9" s="72">
        <v>6589.14</v>
      </c>
      <c r="L9" s="72">
        <v>15367.43</v>
      </c>
      <c r="M9" s="73">
        <f t="shared" ref="M9:M14" si="1">G9*7.1%</f>
        <v>17750</v>
      </c>
      <c r="N9" s="73">
        <v>997.04</v>
      </c>
      <c r="O9" s="72">
        <v>100</v>
      </c>
      <c r="P9" s="72">
        <f t="shared" ref="P9:P14" si="2">H9+I9+J9+K9+O9</f>
        <v>61531.040000000001</v>
      </c>
      <c r="Q9" s="72">
        <f t="shared" ref="Q9:Q14" si="3">G9-P9</f>
        <v>188468.96</v>
      </c>
    </row>
    <row r="10" spans="1:19" s="3" customFormat="1" x14ac:dyDescent="0.2">
      <c r="B10" s="75" t="s">
        <v>564</v>
      </c>
      <c r="C10" s="74" t="s">
        <v>561</v>
      </c>
      <c r="D10" s="74" t="s">
        <v>512</v>
      </c>
      <c r="E10" s="74" t="s">
        <v>22</v>
      </c>
      <c r="F10" s="74" t="s">
        <v>35</v>
      </c>
      <c r="G10" s="73">
        <v>50000</v>
      </c>
      <c r="H10" s="73">
        <v>1596.68</v>
      </c>
      <c r="I10" s="73">
        <v>25</v>
      </c>
      <c r="J10" s="73">
        <f t="shared" si="0"/>
        <v>1435</v>
      </c>
      <c r="K10" s="72">
        <f>IF(G10&lt;=$I$380*$J$380,G10*$F$387,($I$380*$J$380)*$F$387)</f>
        <v>1520</v>
      </c>
      <c r="L10" s="72">
        <f>G10*7.09%</f>
        <v>3545.0000000000005</v>
      </c>
      <c r="M10" s="73">
        <f t="shared" si="1"/>
        <v>3549.9999999999995</v>
      </c>
      <c r="N10" s="73">
        <f>IF(G10&gt;77410,890.22,G10*1.15%)</f>
        <v>575</v>
      </c>
      <c r="O10" s="72">
        <v>10304.08</v>
      </c>
      <c r="P10" s="72">
        <f t="shared" si="2"/>
        <v>14880.76</v>
      </c>
      <c r="Q10" s="72">
        <f t="shared" si="3"/>
        <v>35119.24</v>
      </c>
    </row>
    <row r="11" spans="1:19" s="3" customFormat="1" x14ac:dyDescent="0.2">
      <c r="B11" s="74" t="s">
        <v>563</v>
      </c>
      <c r="C11" s="74" t="s">
        <v>561</v>
      </c>
      <c r="D11" s="74" t="s">
        <v>105</v>
      </c>
      <c r="E11" s="74" t="s">
        <v>22</v>
      </c>
      <c r="F11" s="74" t="s">
        <v>35</v>
      </c>
      <c r="G11" s="73">
        <v>28000</v>
      </c>
      <c r="H11" s="73">
        <v>0</v>
      </c>
      <c r="I11" s="73">
        <v>25</v>
      </c>
      <c r="J11" s="73">
        <f t="shared" si="0"/>
        <v>803.6</v>
      </c>
      <c r="K11" s="72">
        <f>IF(G11&lt;=$I$380*$J$380,G11*$F$387,($I$380*$J$380)*$F$387)</f>
        <v>851.2</v>
      </c>
      <c r="L11" s="72">
        <f>G11*7.09%</f>
        <v>1985.2</v>
      </c>
      <c r="M11" s="73">
        <f t="shared" si="1"/>
        <v>1987.9999999999998</v>
      </c>
      <c r="N11" s="73">
        <f t="shared" ref="N11:N14" si="4">IF(G11&gt;77410,890.22,G11*1.15%)</f>
        <v>322</v>
      </c>
      <c r="O11" s="72">
        <v>5100</v>
      </c>
      <c r="P11" s="72">
        <f t="shared" si="2"/>
        <v>6779.8</v>
      </c>
      <c r="Q11" s="72">
        <f t="shared" si="3"/>
        <v>21220.2</v>
      </c>
    </row>
    <row r="12" spans="1:19" s="3" customFormat="1" x14ac:dyDescent="0.2">
      <c r="A12" s="76"/>
      <c r="B12" s="74" t="s">
        <v>562</v>
      </c>
      <c r="C12" s="74" t="s">
        <v>561</v>
      </c>
      <c r="D12" s="74" t="s">
        <v>560</v>
      </c>
      <c r="E12" s="74" t="s">
        <v>22</v>
      </c>
      <c r="F12" s="74" t="s">
        <v>21</v>
      </c>
      <c r="G12" s="73">
        <v>85000</v>
      </c>
      <c r="H12" s="73">
        <v>8577.06</v>
      </c>
      <c r="I12" s="73">
        <v>25</v>
      </c>
      <c r="J12" s="73">
        <f t="shared" si="0"/>
        <v>2439.5</v>
      </c>
      <c r="K12" s="72">
        <f>IF(G12&lt;=$I$380*$J$380,G12*$F$387,($I$380*$J$380)*$F$387)</f>
        <v>2584</v>
      </c>
      <c r="L12" s="72">
        <f>G12*7.09%</f>
        <v>6026.5</v>
      </c>
      <c r="M12" s="73">
        <f t="shared" si="1"/>
        <v>6034.9999999999991</v>
      </c>
      <c r="N12" s="73">
        <v>997.04</v>
      </c>
      <c r="O12" s="72">
        <v>32868.58</v>
      </c>
      <c r="P12" s="72">
        <f t="shared" si="2"/>
        <v>46494.14</v>
      </c>
      <c r="Q12" s="72">
        <f t="shared" si="3"/>
        <v>38505.86</v>
      </c>
    </row>
    <row r="13" spans="1:19" s="3" customFormat="1" x14ac:dyDescent="0.2">
      <c r="B13" s="75" t="s">
        <v>559</v>
      </c>
      <c r="C13" s="74" t="s">
        <v>556</v>
      </c>
      <c r="D13" s="74" t="s">
        <v>558</v>
      </c>
      <c r="E13" s="74" t="s">
        <v>22</v>
      </c>
      <c r="F13" s="74" t="s">
        <v>21</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557</v>
      </c>
      <c r="C14" s="74" t="s">
        <v>556</v>
      </c>
      <c r="D14" s="74" t="s">
        <v>208</v>
      </c>
      <c r="E14" s="74" t="s">
        <v>22</v>
      </c>
      <c r="F14" s="74" t="s">
        <v>35</v>
      </c>
      <c r="G14" s="73">
        <v>27000</v>
      </c>
      <c r="H14" s="73">
        <v>0</v>
      </c>
      <c r="I14" s="73">
        <v>25</v>
      </c>
      <c r="J14" s="73">
        <f t="shared" si="0"/>
        <v>774.9</v>
      </c>
      <c r="K14" s="72">
        <f>IF(G14&lt;=$I$380*$J$380,G14*$F$387,($I$380*$J$380)*$F$387)</f>
        <v>820.8</v>
      </c>
      <c r="L14" s="90">
        <f>G14*7.09%</f>
        <v>1914.3000000000002</v>
      </c>
      <c r="M14" s="89">
        <f t="shared" si="1"/>
        <v>1916.9999999999998</v>
      </c>
      <c r="N14" s="73">
        <f t="shared" si="4"/>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555</v>
      </c>
      <c r="C16" s="74" t="s">
        <v>547</v>
      </c>
      <c r="D16" s="74" t="s">
        <v>23</v>
      </c>
      <c r="E16" s="74" t="s">
        <v>22</v>
      </c>
      <c r="F16" s="74" t="s">
        <v>21</v>
      </c>
      <c r="G16" s="73">
        <v>70000</v>
      </c>
      <c r="H16" s="73">
        <v>5368.45</v>
      </c>
      <c r="I16" s="78">
        <v>25</v>
      </c>
      <c r="J16" s="73">
        <f t="shared" ref="J16:J23" si="5">IF(G16&lt;=$I$379*$J$379,G16*$F$386,($I$379*$J$379)*$F$386)</f>
        <v>2009</v>
      </c>
      <c r="K16" s="72">
        <f t="shared" ref="K16:K23" si="6">IF(G16&lt;=$I$380*$J$380,G16*$F$387,($I$380*$J$380)*$F$387)</f>
        <v>2128</v>
      </c>
      <c r="L16" s="79">
        <f t="shared" ref="L16:L23" si="7">G16*7.09%</f>
        <v>4963</v>
      </c>
      <c r="M16" s="78">
        <f t="shared" ref="M16:M23" si="8">G16*7.1%</f>
        <v>4970</v>
      </c>
      <c r="N16" s="73">
        <f>IF(G16&gt;77410,890.22,G16*1.15%)</f>
        <v>805</v>
      </c>
      <c r="O16" s="72">
        <v>19787.5</v>
      </c>
      <c r="P16" s="72">
        <f t="shared" ref="P16:P23" si="9">H16+I16+J16+K16+O16</f>
        <v>29317.95</v>
      </c>
      <c r="Q16" s="72">
        <f t="shared" ref="Q16:Q23" si="10">G16-P16</f>
        <v>40682.050000000003</v>
      </c>
    </row>
    <row r="17" spans="1:16382" s="3" customFormat="1" x14ac:dyDescent="0.2">
      <c r="B17" s="75" t="s">
        <v>554</v>
      </c>
      <c r="C17" s="74" t="s">
        <v>547</v>
      </c>
      <c r="D17" s="74" t="s">
        <v>88</v>
      </c>
      <c r="E17" s="74" t="s">
        <v>22</v>
      </c>
      <c r="F17" s="74" t="s">
        <v>35</v>
      </c>
      <c r="G17" s="73">
        <v>29000</v>
      </c>
      <c r="H17" s="73">
        <v>0</v>
      </c>
      <c r="I17" s="73">
        <v>25</v>
      </c>
      <c r="J17" s="73">
        <f t="shared" si="5"/>
        <v>832.3</v>
      </c>
      <c r="K17" s="72">
        <f t="shared" si="6"/>
        <v>881.6</v>
      </c>
      <c r="L17" s="72">
        <f t="shared" si="7"/>
        <v>2056.1</v>
      </c>
      <c r="M17" s="73">
        <f t="shared" si="8"/>
        <v>2059</v>
      </c>
      <c r="N17" s="73">
        <f t="shared" ref="N17:N23" si="11">IF(G17&gt;77410,890.22,G17*1.15%)</f>
        <v>333.5</v>
      </c>
      <c r="O17" s="72">
        <v>100</v>
      </c>
      <c r="P17" s="72">
        <f t="shared" si="9"/>
        <v>1838.9</v>
      </c>
      <c r="Q17" s="72">
        <f t="shared" si="10"/>
        <v>27161.1</v>
      </c>
    </row>
    <row r="18" spans="1:16382" s="3" customFormat="1" x14ac:dyDescent="0.2">
      <c r="B18" s="74" t="s">
        <v>553</v>
      </c>
      <c r="C18" s="74" t="s">
        <v>547</v>
      </c>
      <c r="D18" s="74" t="s">
        <v>552</v>
      </c>
      <c r="E18" s="74" t="s">
        <v>22</v>
      </c>
      <c r="F18" s="74" t="s">
        <v>35</v>
      </c>
      <c r="G18" s="73">
        <v>45000</v>
      </c>
      <c r="H18" s="73">
        <v>1148.33</v>
      </c>
      <c r="I18" s="73">
        <v>25</v>
      </c>
      <c r="J18" s="73">
        <f t="shared" si="5"/>
        <v>1291.5</v>
      </c>
      <c r="K18" s="72">
        <f t="shared" si="6"/>
        <v>1368</v>
      </c>
      <c r="L18" s="72">
        <f t="shared" si="7"/>
        <v>3190.5</v>
      </c>
      <c r="M18" s="73">
        <f t="shared" si="8"/>
        <v>3194.9999999999995</v>
      </c>
      <c r="N18" s="73">
        <f t="shared" si="11"/>
        <v>517.5</v>
      </c>
      <c r="O18" s="72">
        <v>17147.54</v>
      </c>
      <c r="P18" s="72">
        <f t="shared" si="9"/>
        <v>20980.370000000003</v>
      </c>
      <c r="Q18" s="72">
        <f t="shared" si="10"/>
        <v>24019.629999999997</v>
      </c>
    </row>
    <row r="19" spans="1:16382" s="3" customFormat="1" x14ac:dyDescent="0.2">
      <c r="B19" s="74" t="s">
        <v>551</v>
      </c>
      <c r="C19" s="74" t="s">
        <v>547</v>
      </c>
      <c r="D19" s="74" t="s">
        <v>105</v>
      </c>
      <c r="E19" s="74" t="s">
        <v>22</v>
      </c>
      <c r="F19" s="74" t="s">
        <v>35</v>
      </c>
      <c r="G19" s="73">
        <v>25900</v>
      </c>
      <c r="H19" s="73">
        <v>0</v>
      </c>
      <c r="I19" s="73">
        <v>25</v>
      </c>
      <c r="J19" s="73">
        <f t="shared" si="5"/>
        <v>743.33</v>
      </c>
      <c r="K19" s="72">
        <f t="shared" si="6"/>
        <v>787.36</v>
      </c>
      <c r="L19" s="72">
        <f t="shared" si="7"/>
        <v>1836.3100000000002</v>
      </c>
      <c r="M19" s="73">
        <f t="shared" si="8"/>
        <v>1838.8999999999999</v>
      </c>
      <c r="N19" s="73">
        <f t="shared" si="11"/>
        <v>297.85000000000002</v>
      </c>
      <c r="O19" s="72">
        <v>10449.41</v>
      </c>
      <c r="P19" s="72">
        <f t="shared" si="9"/>
        <v>12005.1</v>
      </c>
      <c r="Q19" s="72">
        <f t="shared" si="10"/>
        <v>13894.9</v>
      </c>
    </row>
    <row r="20" spans="1:16382" s="3" customFormat="1" x14ac:dyDescent="0.2">
      <c r="B20" s="74" t="s">
        <v>550</v>
      </c>
      <c r="C20" s="74" t="s">
        <v>547</v>
      </c>
      <c r="D20" s="74" t="s">
        <v>549</v>
      </c>
      <c r="E20" s="74" t="s">
        <v>22</v>
      </c>
      <c r="F20" s="74" t="s">
        <v>21</v>
      </c>
      <c r="G20" s="73">
        <v>30000</v>
      </c>
      <c r="H20" s="73">
        <v>0</v>
      </c>
      <c r="I20" s="73">
        <v>25</v>
      </c>
      <c r="J20" s="73">
        <f t="shared" si="5"/>
        <v>861</v>
      </c>
      <c r="K20" s="72">
        <f t="shared" si="6"/>
        <v>912</v>
      </c>
      <c r="L20" s="72">
        <f t="shared" si="7"/>
        <v>2127</v>
      </c>
      <c r="M20" s="73">
        <f t="shared" si="8"/>
        <v>2130</v>
      </c>
      <c r="N20" s="73">
        <f t="shared" si="11"/>
        <v>345</v>
      </c>
      <c r="O20" s="72">
        <v>1815.46</v>
      </c>
      <c r="P20" s="72">
        <f t="shared" si="9"/>
        <v>3613.46</v>
      </c>
      <c r="Q20" s="72">
        <f t="shared" si="10"/>
        <v>26386.54</v>
      </c>
    </row>
    <row r="21" spans="1:16382" s="3" customFormat="1" x14ac:dyDescent="0.2">
      <c r="B21" s="74" t="s">
        <v>582</v>
      </c>
      <c r="C21" s="74" t="s">
        <v>547</v>
      </c>
      <c r="D21" s="74" t="s">
        <v>584</v>
      </c>
      <c r="E21" s="74" t="s">
        <v>22</v>
      </c>
      <c r="F21" s="74" t="s">
        <v>21</v>
      </c>
      <c r="G21" s="73">
        <v>45000</v>
      </c>
      <c r="H21" s="73">
        <v>1148.33</v>
      </c>
      <c r="I21" s="73">
        <v>25</v>
      </c>
      <c r="J21" s="73">
        <f t="shared" si="5"/>
        <v>1291.5</v>
      </c>
      <c r="K21" s="72">
        <f t="shared" si="6"/>
        <v>1368</v>
      </c>
      <c r="L21" s="72">
        <f t="shared" si="7"/>
        <v>3190.5</v>
      </c>
      <c r="M21" s="73">
        <f t="shared" si="8"/>
        <v>3194.9999999999995</v>
      </c>
      <c r="N21" s="73">
        <f t="shared" si="11"/>
        <v>517.5</v>
      </c>
      <c r="O21" s="72">
        <v>0</v>
      </c>
      <c r="P21" s="72">
        <f t="shared" si="9"/>
        <v>3832.83</v>
      </c>
      <c r="Q21" s="72">
        <f t="shared" si="10"/>
        <v>41167.17</v>
      </c>
    </row>
    <row r="22" spans="1:16382" s="3" customFormat="1" x14ac:dyDescent="0.2">
      <c r="B22" s="74" t="s">
        <v>583</v>
      </c>
      <c r="C22" s="74" t="s">
        <v>547</v>
      </c>
      <c r="D22" s="74" t="s">
        <v>585</v>
      </c>
      <c r="E22" s="74" t="s">
        <v>22</v>
      </c>
      <c r="F22" s="74" t="s">
        <v>35</v>
      </c>
      <c r="G22" s="73">
        <v>45000</v>
      </c>
      <c r="H22" s="73">
        <v>1148.33</v>
      </c>
      <c r="I22" s="73">
        <v>25</v>
      </c>
      <c r="J22" s="73">
        <f t="shared" si="5"/>
        <v>1291.5</v>
      </c>
      <c r="K22" s="72">
        <f t="shared" si="6"/>
        <v>1368</v>
      </c>
      <c r="L22" s="72">
        <f t="shared" si="7"/>
        <v>3190.5</v>
      </c>
      <c r="M22" s="73">
        <f t="shared" si="8"/>
        <v>3194.9999999999995</v>
      </c>
      <c r="N22" s="73">
        <f t="shared" si="11"/>
        <v>517.5</v>
      </c>
      <c r="O22" s="72">
        <v>0</v>
      </c>
      <c r="P22" s="72">
        <f t="shared" si="9"/>
        <v>3832.83</v>
      </c>
      <c r="Q22" s="72">
        <f t="shared" si="10"/>
        <v>41167.17</v>
      </c>
    </row>
    <row r="23" spans="1:16382" s="3" customFormat="1" x14ac:dyDescent="0.2">
      <c r="B23" s="74" t="s">
        <v>548</v>
      </c>
      <c r="C23" s="74" t="s">
        <v>547</v>
      </c>
      <c r="D23" s="74" t="s">
        <v>105</v>
      </c>
      <c r="E23" s="74" t="s">
        <v>22</v>
      </c>
      <c r="F23" s="74" t="s">
        <v>35</v>
      </c>
      <c r="G23" s="73">
        <v>25000</v>
      </c>
      <c r="H23" s="73">
        <v>0</v>
      </c>
      <c r="I23" s="73">
        <v>25</v>
      </c>
      <c r="J23" s="73">
        <f t="shared" si="5"/>
        <v>717.5</v>
      </c>
      <c r="K23" s="72">
        <f t="shared" si="6"/>
        <v>760</v>
      </c>
      <c r="L23" s="72">
        <f t="shared" si="7"/>
        <v>1772.5000000000002</v>
      </c>
      <c r="M23" s="73">
        <f t="shared" si="8"/>
        <v>1774.9999999999998</v>
      </c>
      <c r="N23" s="73">
        <f t="shared" si="11"/>
        <v>287.5</v>
      </c>
      <c r="O23" s="72">
        <v>3000</v>
      </c>
      <c r="P23" s="72">
        <f t="shared" si="9"/>
        <v>4502.5</v>
      </c>
      <c r="Q23" s="72">
        <f t="shared" si="10"/>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546</v>
      </c>
      <c r="C25" s="74" t="s">
        <v>542</v>
      </c>
      <c r="D25" s="74" t="s">
        <v>545</v>
      </c>
      <c r="E25" s="74" t="s">
        <v>22</v>
      </c>
      <c r="F25" s="74" t="s">
        <v>21</v>
      </c>
      <c r="G25" s="73">
        <v>90000</v>
      </c>
      <c r="H25" s="73">
        <v>9753.19</v>
      </c>
      <c r="I25" s="73">
        <v>25</v>
      </c>
      <c r="J25" s="73">
        <f>IF(G25&lt;=$I$379*$J$379,G25*$F$386,($I$379*$J$379)*$F$386)</f>
        <v>2583</v>
      </c>
      <c r="K25" s="72">
        <f>IF(G25&lt;=$I$380*$J$380,G25*$F$387,($I$380*$J$380)*$F$387)</f>
        <v>2736</v>
      </c>
      <c r="L25" s="72">
        <f>G25*7.09%</f>
        <v>6381</v>
      </c>
      <c r="M25" s="73">
        <f>G25*7.1%</f>
        <v>6389.9999999999991</v>
      </c>
      <c r="N25" s="73">
        <v>997.04</v>
      </c>
      <c r="O25" s="72">
        <v>16078.75</v>
      </c>
      <c r="P25" s="72">
        <f>H25+I25+J25+K25+O25</f>
        <v>31175.940000000002</v>
      </c>
      <c r="Q25" s="72">
        <f>G25-P25</f>
        <v>58824.06</v>
      </c>
    </row>
    <row r="26" spans="1:16382" s="3" customFormat="1" x14ac:dyDescent="0.2">
      <c r="B26" s="74" t="s">
        <v>544</v>
      </c>
      <c r="C26" s="74" t="s">
        <v>542</v>
      </c>
      <c r="D26" s="74" t="s">
        <v>208</v>
      </c>
      <c r="E26" s="74" t="s">
        <v>22</v>
      </c>
      <c r="F26" s="74" t="s">
        <v>35</v>
      </c>
      <c r="G26" s="73">
        <v>42000</v>
      </c>
      <c r="H26" s="73">
        <v>724.92</v>
      </c>
      <c r="I26" s="73">
        <v>25</v>
      </c>
      <c r="J26" s="73">
        <f>IF(G26&lt;=$I$379*$J$379,G26*$F$386,($I$379*$J$379)*$F$386)</f>
        <v>1205.4000000000001</v>
      </c>
      <c r="K26" s="72">
        <f>IF(G26&lt;=$I$380*$J$380,G26*$F$387,($I$380*$J$380)*$F$387)</f>
        <v>1276.8</v>
      </c>
      <c r="L26" s="72">
        <f>G26*7.09%</f>
        <v>2977.8</v>
      </c>
      <c r="M26" s="73">
        <f>G26*7.1%</f>
        <v>2981.9999999999995</v>
      </c>
      <c r="N26" s="73">
        <f t="shared" ref="N26:N27" si="12">IF(G26&gt;77410,890.22,G26*1.15%)</f>
        <v>483</v>
      </c>
      <c r="O26" s="72">
        <v>5900</v>
      </c>
      <c r="P26" s="72">
        <f>H26+I26+J26+K26+O26</f>
        <v>9132.119999999999</v>
      </c>
      <c r="Q26" s="72">
        <f>G26-P26</f>
        <v>32867.880000000005</v>
      </c>
    </row>
    <row r="27" spans="1:16382" s="3" customFormat="1" x14ac:dyDescent="0.2">
      <c r="B27" s="74" t="s">
        <v>543</v>
      </c>
      <c r="C27" s="74" t="s">
        <v>542</v>
      </c>
      <c r="D27" s="74" t="s">
        <v>226</v>
      </c>
      <c r="E27" s="74" t="s">
        <v>22</v>
      </c>
      <c r="F27" s="74" t="s">
        <v>21</v>
      </c>
      <c r="G27" s="73">
        <v>60000</v>
      </c>
      <c r="H27" s="73">
        <v>3486.65</v>
      </c>
      <c r="I27" s="73">
        <v>25</v>
      </c>
      <c r="J27" s="73">
        <f>IF(G27&lt;=$I$379*$J$379,G27*$F$386,($I$379*$J$379)*$F$386)</f>
        <v>1722</v>
      </c>
      <c r="K27" s="72">
        <f>IF(G27&lt;=$I$380*$J$380,G27*$F$387,($I$380*$J$380)*$F$387)</f>
        <v>1824</v>
      </c>
      <c r="L27" s="72">
        <f>G27*7.09%</f>
        <v>4254</v>
      </c>
      <c r="M27" s="73">
        <f>G27*7.1%</f>
        <v>4260</v>
      </c>
      <c r="N27" s="73">
        <f t="shared" si="12"/>
        <v>690</v>
      </c>
      <c r="O27" s="72">
        <v>5953.47</v>
      </c>
      <c r="P27" s="72">
        <f>H27+I27+J27+K27+O27</f>
        <v>13011.119999999999</v>
      </c>
      <c r="Q27" s="72">
        <f>G27-P27</f>
        <v>46988.880000000005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541</v>
      </c>
      <c r="C29" s="74" t="s">
        <v>532</v>
      </c>
      <c r="D29" s="74" t="s">
        <v>540</v>
      </c>
      <c r="E29" s="74" t="s">
        <v>22</v>
      </c>
      <c r="F29" s="74" t="s">
        <v>35</v>
      </c>
      <c r="G29" s="73">
        <v>100000</v>
      </c>
      <c r="H29" s="73">
        <v>11676.57</v>
      </c>
      <c r="I29" s="73">
        <v>25</v>
      </c>
      <c r="J29" s="73">
        <f t="shared" ref="J29:J35" si="13">IF(G29&lt;=$I$379*$J$379,G29*$F$386,($I$379*$J$379)*$F$386)</f>
        <v>2870</v>
      </c>
      <c r="K29" s="72">
        <f t="shared" ref="K29:K35" si="14">IF(G29&lt;=$I$380*$J$380,G29*$F$387,($I$380*$J$380)*$F$387)</f>
        <v>3040</v>
      </c>
      <c r="L29" s="72">
        <f t="shared" ref="L29:L35" si="15">G29*7.09%</f>
        <v>7090.0000000000009</v>
      </c>
      <c r="M29" s="73">
        <f t="shared" ref="M29:M35" si="16">G29*7.1%</f>
        <v>7099.9999999999991</v>
      </c>
      <c r="N29" s="73">
        <v>997.04</v>
      </c>
      <c r="O29" s="72">
        <v>1815.46</v>
      </c>
      <c r="P29" s="72">
        <f t="shared" ref="P29:P35" si="17">H29+I29+J29+K29+O29</f>
        <v>19427.03</v>
      </c>
      <c r="Q29" s="72">
        <f t="shared" ref="Q29:Q35" si="18">G29-P29</f>
        <v>80572.97</v>
      </c>
    </row>
    <row r="30" spans="1:16382" s="3" customFormat="1" x14ac:dyDescent="0.2">
      <c r="B30" s="76" t="s">
        <v>539</v>
      </c>
      <c r="C30" s="76" t="s">
        <v>538</v>
      </c>
      <c r="D30" s="76" t="s">
        <v>418</v>
      </c>
      <c r="E30" s="74" t="s">
        <v>22</v>
      </c>
      <c r="F30" s="74" t="s">
        <v>35</v>
      </c>
      <c r="G30" s="72">
        <v>20000</v>
      </c>
      <c r="H30" s="72">
        <v>0</v>
      </c>
      <c r="I30" s="72">
        <v>25</v>
      </c>
      <c r="J30" s="73">
        <f t="shared" si="13"/>
        <v>574</v>
      </c>
      <c r="K30" s="72">
        <f t="shared" si="14"/>
        <v>608</v>
      </c>
      <c r="L30" s="72">
        <f t="shared" si="15"/>
        <v>1418</v>
      </c>
      <c r="M30" s="73">
        <f t="shared" si="16"/>
        <v>1419.9999999999998</v>
      </c>
      <c r="N30" s="73">
        <f t="shared" ref="N30:N35" si="19">IF(G30&gt;77410,890.22,G30*1.15%)</f>
        <v>230</v>
      </c>
      <c r="O30" s="72">
        <v>8866.4</v>
      </c>
      <c r="P30" s="72">
        <f t="shared" si="17"/>
        <v>10073.4</v>
      </c>
      <c r="Q30" s="72">
        <f t="shared" si="18"/>
        <v>9926.6</v>
      </c>
    </row>
    <row r="31" spans="1:16382" s="3" customFormat="1" x14ac:dyDescent="0.2">
      <c r="B31" s="74" t="s">
        <v>537</v>
      </c>
      <c r="C31" s="74" t="s">
        <v>532</v>
      </c>
      <c r="D31" s="74" t="s">
        <v>105</v>
      </c>
      <c r="E31" s="74" t="s">
        <v>22</v>
      </c>
      <c r="F31" s="74" t="s">
        <v>35</v>
      </c>
      <c r="G31" s="73">
        <v>26000</v>
      </c>
      <c r="H31" s="73">
        <v>0</v>
      </c>
      <c r="I31" s="73">
        <v>25</v>
      </c>
      <c r="J31" s="73">
        <f t="shared" si="13"/>
        <v>746.2</v>
      </c>
      <c r="K31" s="72">
        <f t="shared" si="14"/>
        <v>790.4</v>
      </c>
      <c r="L31" s="72">
        <f t="shared" si="15"/>
        <v>1843.4</v>
      </c>
      <c r="M31" s="73">
        <f t="shared" si="16"/>
        <v>1845.9999999999998</v>
      </c>
      <c r="N31" s="73">
        <f t="shared" si="19"/>
        <v>299</v>
      </c>
      <c r="O31" s="72">
        <v>3815.46</v>
      </c>
      <c r="P31" s="72">
        <f t="shared" si="17"/>
        <v>5377.0599999999995</v>
      </c>
      <c r="Q31" s="72">
        <f t="shared" si="18"/>
        <v>20622.940000000002</v>
      </c>
    </row>
    <row r="32" spans="1:16382" s="3" customFormat="1" ht="14.25" customHeight="1" x14ac:dyDescent="0.2">
      <c r="B32" s="74" t="s">
        <v>536</v>
      </c>
      <c r="C32" s="74" t="s">
        <v>532</v>
      </c>
      <c r="D32" s="74" t="s">
        <v>105</v>
      </c>
      <c r="E32" s="74" t="s">
        <v>22</v>
      </c>
      <c r="F32" s="74" t="s">
        <v>35</v>
      </c>
      <c r="G32" s="73">
        <v>26000</v>
      </c>
      <c r="H32" s="73">
        <v>0</v>
      </c>
      <c r="I32" s="73">
        <v>25</v>
      </c>
      <c r="J32" s="73">
        <f t="shared" si="13"/>
        <v>746.2</v>
      </c>
      <c r="K32" s="72">
        <f t="shared" si="14"/>
        <v>790.4</v>
      </c>
      <c r="L32" s="72">
        <f t="shared" si="15"/>
        <v>1843.4</v>
      </c>
      <c r="M32" s="73">
        <f t="shared" si="16"/>
        <v>1845.9999999999998</v>
      </c>
      <c r="N32" s="73">
        <f t="shared" si="19"/>
        <v>299</v>
      </c>
      <c r="O32" s="72">
        <v>8530.92</v>
      </c>
      <c r="P32" s="72">
        <f t="shared" si="17"/>
        <v>10092.52</v>
      </c>
      <c r="Q32" s="72">
        <f t="shared" si="18"/>
        <v>15907.48</v>
      </c>
    </row>
    <row r="33" spans="2:17" s="3" customFormat="1" x14ac:dyDescent="0.2">
      <c r="B33" s="74" t="s">
        <v>535</v>
      </c>
      <c r="C33" s="74" t="s">
        <v>532</v>
      </c>
      <c r="D33" s="74" t="s">
        <v>534</v>
      </c>
      <c r="E33" s="74" t="s">
        <v>22</v>
      </c>
      <c r="F33" s="74" t="s">
        <v>35</v>
      </c>
      <c r="G33" s="73">
        <v>47050</v>
      </c>
      <c r="H33" s="73">
        <v>1437.65</v>
      </c>
      <c r="I33" s="73">
        <v>25</v>
      </c>
      <c r="J33" s="73">
        <f t="shared" si="13"/>
        <v>1350.335</v>
      </c>
      <c r="K33" s="72">
        <f t="shared" si="14"/>
        <v>1430.32</v>
      </c>
      <c r="L33" s="72">
        <f t="shared" si="15"/>
        <v>3335.8450000000003</v>
      </c>
      <c r="M33" s="73">
        <f t="shared" si="16"/>
        <v>3340.5499999999997</v>
      </c>
      <c r="N33" s="73">
        <f t="shared" si="19"/>
        <v>541.07500000000005</v>
      </c>
      <c r="O33" s="72">
        <v>7100</v>
      </c>
      <c r="P33" s="72">
        <f t="shared" si="17"/>
        <v>11343.305</v>
      </c>
      <c r="Q33" s="72">
        <f t="shared" si="18"/>
        <v>35706.695</v>
      </c>
    </row>
    <row r="34" spans="2:17" s="3" customFormat="1" x14ac:dyDescent="0.2">
      <c r="B34" s="74" t="s">
        <v>533</v>
      </c>
      <c r="C34" s="74" t="s">
        <v>532</v>
      </c>
      <c r="D34" s="74" t="s">
        <v>105</v>
      </c>
      <c r="E34" s="74" t="s">
        <v>22</v>
      </c>
      <c r="F34" s="74" t="s">
        <v>35</v>
      </c>
      <c r="G34" s="73">
        <v>23000</v>
      </c>
      <c r="H34" s="73">
        <v>0</v>
      </c>
      <c r="I34" s="73">
        <v>25</v>
      </c>
      <c r="J34" s="73">
        <f t="shared" si="13"/>
        <v>660.1</v>
      </c>
      <c r="K34" s="72">
        <f t="shared" si="14"/>
        <v>699.2</v>
      </c>
      <c r="L34" s="72">
        <f t="shared" si="15"/>
        <v>1630.7</v>
      </c>
      <c r="M34" s="73">
        <f t="shared" si="16"/>
        <v>1632.9999999999998</v>
      </c>
      <c r="N34" s="73">
        <f t="shared" si="19"/>
        <v>264.5</v>
      </c>
      <c r="O34" s="72">
        <v>3100</v>
      </c>
      <c r="P34" s="72">
        <f t="shared" si="17"/>
        <v>4484.3</v>
      </c>
      <c r="Q34" s="72">
        <f t="shared" si="18"/>
        <v>18515.7</v>
      </c>
    </row>
    <row r="35" spans="2:17" s="3" customFormat="1" x14ac:dyDescent="0.2">
      <c r="B35" s="75" t="s">
        <v>531</v>
      </c>
      <c r="C35" s="74" t="s">
        <v>530</v>
      </c>
      <c r="D35" s="74" t="s">
        <v>529</v>
      </c>
      <c r="E35" s="74" t="s">
        <v>22</v>
      </c>
      <c r="F35" s="74" t="s">
        <v>35</v>
      </c>
      <c r="G35" s="73">
        <v>60000</v>
      </c>
      <c r="H35" s="73">
        <v>3486.65</v>
      </c>
      <c r="I35" s="73">
        <v>25</v>
      </c>
      <c r="J35" s="73">
        <f t="shared" si="13"/>
        <v>1722</v>
      </c>
      <c r="K35" s="72">
        <f t="shared" si="14"/>
        <v>1824</v>
      </c>
      <c r="L35" s="72">
        <f t="shared" si="15"/>
        <v>4254</v>
      </c>
      <c r="M35" s="73">
        <f t="shared" si="16"/>
        <v>4260</v>
      </c>
      <c r="N35" s="73">
        <f t="shared" si="19"/>
        <v>690</v>
      </c>
      <c r="O35" s="72">
        <v>100</v>
      </c>
      <c r="P35" s="72">
        <f t="shared" si="17"/>
        <v>7157.65</v>
      </c>
      <c r="Q35" s="72">
        <f t="shared" si="18"/>
        <v>52842.35</v>
      </c>
    </row>
    <row r="36" spans="2:17" s="3" customFormat="1" x14ac:dyDescent="0.2">
      <c r="B36" s="84"/>
      <c r="C36" s="84"/>
      <c r="D36" s="84"/>
      <c r="E36" s="84"/>
      <c r="F36" s="84"/>
      <c r="G36" s="83"/>
      <c r="H36" s="82"/>
      <c r="I36" s="82"/>
      <c r="J36" s="73"/>
      <c r="K36" s="72"/>
      <c r="L36" s="82"/>
      <c r="M36" s="82"/>
      <c r="N36" s="73"/>
      <c r="O36" s="72"/>
      <c r="P36" s="72"/>
      <c r="Q36" s="72"/>
    </row>
    <row r="37" spans="2:17" s="3" customFormat="1" x14ac:dyDescent="0.2">
      <c r="B37" s="74" t="s">
        <v>528</v>
      </c>
      <c r="C37" s="74" t="s">
        <v>521</v>
      </c>
      <c r="D37" s="74" t="s">
        <v>527</v>
      </c>
      <c r="E37" s="74" t="s">
        <v>22</v>
      </c>
      <c r="F37" s="74" t="s">
        <v>35</v>
      </c>
      <c r="G37" s="73">
        <v>100000</v>
      </c>
      <c r="H37" s="73">
        <v>10818.84</v>
      </c>
      <c r="I37" s="73">
        <v>25</v>
      </c>
      <c r="J37" s="73">
        <f>IF(G37&lt;=$I$379*$J$379,G37*$F$386,($I$379*$J$379)*$F$386)</f>
        <v>2870</v>
      </c>
      <c r="K37" s="72">
        <f>IF(G37&lt;=$I$380*$J$380,G37*$F$387,($I$380*$J$380)*$F$387)</f>
        <v>3040</v>
      </c>
      <c r="L37" s="72">
        <f>G37*7.09%</f>
        <v>7090.0000000000009</v>
      </c>
      <c r="M37" s="73">
        <f>G37*7.1%</f>
        <v>7099.9999999999991</v>
      </c>
      <c r="N37" s="73">
        <v>997.04</v>
      </c>
      <c r="O37" s="72">
        <v>32490.83</v>
      </c>
      <c r="P37" s="72">
        <f>H37+I37+J37+K37+O37</f>
        <v>49244.67</v>
      </c>
      <c r="Q37" s="72">
        <f>G37-P37</f>
        <v>50755.33</v>
      </c>
    </row>
    <row r="38" spans="2:17" s="3" customFormat="1" ht="13.5" customHeight="1" x14ac:dyDescent="0.2">
      <c r="B38" s="76" t="s">
        <v>526</v>
      </c>
      <c r="C38" s="97" t="s">
        <v>525</v>
      </c>
      <c r="D38" s="112" t="s">
        <v>524</v>
      </c>
      <c r="E38" s="74" t="s">
        <v>22</v>
      </c>
      <c r="F38" s="74" t="s">
        <v>35</v>
      </c>
      <c r="G38" s="72">
        <v>61282.400000000001</v>
      </c>
      <c r="H38" s="72">
        <v>3384.88</v>
      </c>
      <c r="I38" s="73">
        <v>25</v>
      </c>
      <c r="J38" s="73">
        <f>IF(G38&lt;=$I$379*$J$379,G38*$F$386,($I$379*$J$379)*$F$386)</f>
        <v>1758.8048800000001</v>
      </c>
      <c r="K38" s="72">
        <f>IF(G38&lt;=$I$380*$J$380,G38*$F$387,($I$380*$J$380)*$F$387)</f>
        <v>1862.98496</v>
      </c>
      <c r="L38" s="72">
        <f>G38*7.09%</f>
        <v>4344.9221600000001</v>
      </c>
      <c r="M38" s="73">
        <f>G38*7.1%</f>
        <v>4351.0504000000001</v>
      </c>
      <c r="N38" s="73">
        <f t="shared" ref="N38:N40" si="20">IF(G38&gt;77410,890.22,G38*1.15%)</f>
        <v>704.74760000000003</v>
      </c>
      <c r="O38" s="72">
        <v>8493.8700000000008</v>
      </c>
      <c r="P38" s="72">
        <f>H38+I38+J38+K38+O38</f>
        <v>15525.539840000001</v>
      </c>
      <c r="Q38" s="72">
        <f>G38-P38</f>
        <v>45756.860159999997</v>
      </c>
    </row>
    <row r="39" spans="2:17" s="3" customFormat="1" x14ac:dyDescent="0.2">
      <c r="B39" s="74" t="s">
        <v>523</v>
      </c>
      <c r="C39" s="74" t="s">
        <v>521</v>
      </c>
      <c r="D39" s="74" t="s">
        <v>226</v>
      </c>
      <c r="E39" s="74" t="s">
        <v>22</v>
      </c>
      <c r="F39" s="74" t="s">
        <v>21</v>
      </c>
      <c r="G39" s="73">
        <v>25000</v>
      </c>
      <c r="H39" s="73">
        <v>0</v>
      </c>
      <c r="I39" s="73">
        <v>25</v>
      </c>
      <c r="J39" s="73">
        <f>IF(G39&lt;=$I$379*$J$379,G39*$F$386,($I$379*$J$379)*$F$386)</f>
        <v>717.5</v>
      </c>
      <c r="K39" s="72">
        <f>IF(G39&lt;=$I$380*$J$380,G39*$F$387,($I$380*$J$380)*$F$387)</f>
        <v>760</v>
      </c>
      <c r="L39" s="72">
        <f>G39*7.09%</f>
        <v>1772.5000000000002</v>
      </c>
      <c r="M39" s="73">
        <f>G39*7.1%</f>
        <v>1774.9999999999998</v>
      </c>
      <c r="N39" s="73">
        <f t="shared" si="20"/>
        <v>287.5</v>
      </c>
      <c r="O39" s="72">
        <v>5000</v>
      </c>
      <c r="P39" s="72">
        <f>H39+I39+J39+K39+O39</f>
        <v>6502.5</v>
      </c>
      <c r="Q39" s="72">
        <f>G39-P39</f>
        <v>18497.5</v>
      </c>
    </row>
    <row r="40" spans="2:17" s="3" customFormat="1" x14ac:dyDescent="0.2">
      <c r="B40" s="74" t="s">
        <v>522</v>
      </c>
      <c r="C40" s="74" t="s">
        <v>521</v>
      </c>
      <c r="D40" s="74" t="s">
        <v>520</v>
      </c>
      <c r="E40" s="74" t="s">
        <v>22</v>
      </c>
      <c r="F40" s="74" t="s">
        <v>35</v>
      </c>
      <c r="G40" s="73">
        <v>33000</v>
      </c>
      <c r="H40" s="73">
        <v>0</v>
      </c>
      <c r="I40" s="73">
        <v>25</v>
      </c>
      <c r="J40" s="73">
        <f>IF(G40&lt;=$I$379*$J$379,G40*$F$386,($I$379*$J$379)*$F$386)</f>
        <v>947.1</v>
      </c>
      <c r="K40" s="72">
        <f>IF(G40&lt;=$I$380*$J$380,G40*$F$387,($I$380*$J$380)*$F$387)</f>
        <v>1003.2</v>
      </c>
      <c r="L40" s="72">
        <f>G40*7.09%</f>
        <v>2339.7000000000003</v>
      </c>
      <c r="M40" s="73">
        <f>G40*7.1%</f>
        <v>2343</v>
      </c>
      <c r="N40" s="73">
        <f t="shared" si="20"/>
        <v>379.5</v>
      </c>
      <c r="O40" s="72">
        <v>11659.46</v>
      </c>
      <c r="P40" s="72">
        <f>H40+I40+J40+K40+O40</f>
        <v>13634.759999999998</v>
      </c>
      <c r="Q40" s="72">
        <f>G40-P40</f>
        <v>19365.240000000002</v>
      </c>
    </row>
    <row r="41" spans="2:17" s="3" customFormat="1" x14ac:dyDescent="0.2">
      <c r="B41" s="69"/>
      <c r="C41" s="69"/>
      <c r="D41" s="69"/>
      <c r="E41" s="69"/>
      <c r="F41" s="69"/>
      <c r="G41" s="71"/>
      <c r="H41" s="71"/>
      <c r="I41" s="71"/>
      <c r="J41" s="82"/>
      <c r="K41" s="86"/>
      <c r="L41" s="82"/>
      <c r="M41" s="82"/>
      <c r="N41" s="82"/>
      <c r="O41" s="86"/>
      <c r="P41" s="86"/>
      <c r="Q41" s="86"/>
    </row>
    <row r="42" spans="2:17" s="3" customFormat="1" x14ac:dyDescent="0.2">
      <c r="B42" s="74" t="s">
        <v>519</v>
      </c>
      <c r="C42" s="74" t="s">
        <v>518</v>
      </c>
      <c r="D42" s="97" t="s">
        <v>517</v>
      </c>
      <c r="E42" s="74" t="s">
        <v>22</v>
      </c>
      <c r="F42" s="74" t="s">
        <v>21</v>
      </c>
      <c r="G42" s="73">
        <v>80000</v>
      </c>
      <c r="H42" s="73">
        <v>7400.94</v>
      </c>
      <c r="I42" s="73">
        <v>25</v>
      </c>
      <c r="J42" s="73">
        <f>IF(G42&lt;=$I$379*$J$379,G42*$F$386,($I$379*$J$379)*$F$386)</f>
        <v>2296</v>
      </c>
      <c r="K42" s="72">
        <f>IF(G42&lt;=$I$380*$J$380,G42*$F$387,($I$380*$J$380)*$F$387)</f>
        <v>2432</v>
      </c>
      <c r="L42" s="72">
        <f>G42*7.09%</f>
        <v>5672</v>
      </c>
      <c r="M42" s="73">
        <f>G42*7.1%</f>
        <v>5679.9999999999991</v>
      </c>
      <c r="N42" s="73">
        <v>997.04</v>
      </c>
      <c r="O42" s="72">
        <v>100</v>
      </c>
      <c r="P42" s="72">
        <f>H42+I42+J42+K42+O42</f>
        <v>12253.939999999999</v>
      </c>
      <c r="Q42" s="72">
        <f>G42-P42</f>
        <v>67746.06</v>
      </c>
    </row>
    <row r="43" spans="2:17" s="3" customFormat="1" x14ac:dyDescent="0.2">
      <c r="C43" s="84"/>
      <c r="D43" s="84"/>
      <c r="G43" s="2"/>
      <c r="H43" s="82"/>
      <c r="I43" s="82"/>
      <c r="J43" s="73"/>
      <c r="K43" s="72"/>
      <c r="L43" s="82"/>
      <c r="M43" s="82"/>
      <c r="N43" s="73"/>
      <c r="O43" s="72"/>
      <c r="P43" s="72"/>
      <c r="Q43" s="72"/>
    </row>
    <row r="44" spans="2:17" s="3" customFormat="1" x14ac:dyDescent="0.2">
      <c r="B44" s="74" t="s">
        <v>516</v>
      </c>
      <c r="C44" s="74" t="s">
        <v>458</v>
      </c>
      <c r="D44" s="74" t="s">
        <v>515</v>
      </c>
      <c r="E44" s="74" t="s">
        <v>22</v>
      </c>
      <c r="F44" s="74" t="s">
        <v>21</v>
      </c>
      <c r="G44" s="73">
        <v>117000</v>
      </c>
      <c r="H44" s="72">
        <v>15675.4</v>
      </c>
      <c r="I44" s="73">
        <v>25</v>
      </c>
      <c r="J44" s="73">
        <f t="shared" ref="J44:J59" si="21">IF(G44&lt;=$I$379*$J$379,G44*$F$386,($I$379*$J$379)*$F$386)</f>
        <v>3357.9</v>
      </c>
      <c r="K44" s="72">
        <f t="shared" ref="K44:K59" si="22">IF(G44&lt;=$I$380*$J$380,G44*$F$387,($I$380*$J$380)*$F$387)</f>
        <v>3556.8</v>
      </c>
      <c r="L44" s="72">
        <f t="shared" ref="L44:L59" si="23">G44*7.09%</f>
        <v>8295.3000000000011</v>
      </c>
      <c r="M44" s="73">
        <f t="shared" ref="M44:M59" si="24">G44*7.1%</f>
        <v>8307</v>
      </c>
      <c r="N44" s="73">
        <v>997.04</v>
      </c>
      <c r="O44" s="72">
        <v>32733.24</v>
      </c>
      <c r="P44" s="72">
        <f t="shared" ref="P44:P59" si="25">H44+I44+J44+K44+O44</f>
        <v>55348.34</v>
      </c>
      <c r="Q44" s="72">
        <f t="shared" ref="Q44:Q59" si="26">G44-P44</f>
        <v>61651.66</v>
      </c>
    </row>
    <row r="45" spans="2:17" s="3" customFormat="1" x14ac:dyDescent="0.2">
      <c r="B45" s="75" t="s">
        <v>514</v>
      </c>
      <c r="C45" s="74" t="s">
        <v>458</v>
      </c>
      <c r="D45" s="74" t="s">
        <v>208</v>
      </c>
      <c r="E45" s="74" t="s">
        <v>22</v>
      </c>
      <c r="F45" s="74" t="s">
        <v>35</v>
      </c>
      <c r="G45" s="73">
        <v>43000</v>
      </c>
      <c r="H45" s="73">
        <v>608.74</v>
      </c>
      <c r="I45" s="73">
        <v>25</v>
      </c>
      <c r="J45" s="73">
        <f t="shared" si="21"/>
        <v>1234.0999999999999</v>
      </c>
      <c r="K45" s="72">
        <f t="shared" si="22"/>
        <v>1307.2</v>
      </c>
      <c r="L45" s="72">
        <f t="shared" si="23"/>
        <v>3048.7000000000003</v>
      </c>
      <c r="M45" s="73">
        <f t="shared" si="24"/>
        <v>3052.9999999999995</v>
      </c>
      <c r="N45" s="73">
        <f t="shared" ref="N45:N59" si="27">IF(G45&gt;77410,890.22,G45*1.15%)</f>
        <v>494.5</v>
      </c>
      <c r="O45" s="72">
        <v>14661.18</v>
      </c>
      <c r="P45" s="72">
        <f t="shared" si="25"/>
        <v>17836.22</v>
      </c>
      <c r="Q45" s="72">
        <f t="shared" si="26"/>
        <v>25163.78</v>
      </c>
    </row>
    <row r="46" spans="2:17" s="3" customFormat="1" ht="11.25" customHeight="1" x14ac:dyDescent="0.2">
      <c r="B46" s="75" t="s">
        <v>513</v>
      </c>
      <c r="C46" s="74" t="s">
        <v>458</v>
      </c>
      <c r="D46" s="74" t="s">
        <v>512</v>
      </c>
      <c r="E46" s="74" t="s">
        <v>22</v>
      </c>
      <c r="F46" s="74" t="s">
        <v>35</v>
      </c>
      <c r="G46" s="73">
        <v>45000</v>
      </c>
      <c r="H46" s="72">
        <v>891.01</v>
      </c>
      <c r="I46" s="73">
        <v>25</v>
      </c>
      <c r="J46" s="73">
        <f t="shared" si="21"/>
        <v>1291.5</v>
      </c>
      <c r="K46" s="72">
        <f t="shared" si="22"/>
        <v>1368</v>
      </c>
      <c r="L46" s="72">
        <f t="shared" si="23"/>
        <v>3190.5</v>
      </c>
      <c r="M46" s="73">
        <f t="shared" si="24"/>
        <v>3194.9999999999995</v>
      </c>
      <c r="N46" s="73">
        <f t="shared" si="27"/>
        <v>517.5</v>
      </c>
      <c r="O46" s="72">
        <v>24684.04</v>
      </c>
      <c r="P46" s="72">
        <f t="shared" si="25"/>
        <v>28259.550000000003</v>
      </c>
      <c r="Q46" s="72">
        <f t="shared" si="26"/>
        <v>16740.449999999997</v>
      </c>
    </row>
    <row r="47" spans="2:17" s="3" customFormat="1" x14ac:dyDescent="0.2">
      <c r="B47" s="74" t="s">
        <v>511</v>
      </c>
      <c r="C47" s="74" t="s">
        <v>458</v>
      </c>
      <c r="D47" s="74" t="s">
        <v>510</v>
      </c>
      <c r="E47" s="74" t="s">
        <v>22</v>
      </c>
      <c r="F47" s="74" t="s">
        <v>21</v>
      </c>
      <c r="G47" s="73">
        <v>27278.77</v>
      </c>
      <c r="H47" s="73">
        <v>0</v>
      </c>
      <c r="I47" s="73">
        <v>25</v>
      </c>
      <c r="J47" s="73">
        <f t="shared" si="21"/>
        <v>782.90069900000003</v>
      </c>
      <c r="K47" s="72">
        <f t="shared" si="22"/>
        <v>829.27460800000006</v>
      </c>
      <c r="L47" s="72">
        <f t="shared" si="23"/>
        <v>1934.0647930000002</v>
      </c>
      <c r="M47" s="73">
        <f t="shared" si="24"/>
        <v>1936.7926699999998</v>
      </c>
      <c r="N47" s="73">
        <f t="shared" si="27"/>
        <v>313.70585499999999</v>
      </c>
      <c r="O47" s="72">
        <v>8588.6200000000008</v>
      </c>
      <c r="P47" s="72">
        <f t="shared" si="25"/>
        <v>10225.795307</v>
      </c>
      <c r="Q47" s="72">
        <f t="shared" si="26"/>
        <v>17052.974693</v>
      </c>
    </row>
    <row r="48" spans="2:17" s="3" customFormat="1" x14ac:dyDescent="0.2">
      <c r="B48" s="75" t="s">
        <v>509</v>
      </c>
      <c r="C48" s="74" t="s">
        <v>458</v>
      </c>
      <c r="D48" s="74" t="s">
        <v>508</v>
      </c>
      <c r="E48" s="74" t="s">
        <v>22</v>
      </c>
      <c r="F48" s="74" t="s">
        <v>21</v>
      </c>
      <c r="G48" s="73">
        <v>30000</v>
      </c>
      <c r="H48" s="73">
        <v>0</v>
      </c>
      <c r="I48" s="73">
        <v>25</v>
      </c>
      <c r="J48" s="73">
        <f t="shared" si="21"/>
        <v>861</v>
      </c>
      <c r="K48" s="72">
        <f t="shared" si="22"/>
        <v>912</v>
      </c>
      <c r="L48" s="72">
        <f t="shared" si="23"/>
        <v>2127</v>
      </c>
      <c r="M48" s="73">
        <f t="shared" si="24"/>
        <v>2130</v>
      </c>
      <c r="N48" s="73">
        <f t="shared" si="27"/>
        <v>345</v>
      </c>
      <c r="O48" s="72">
        <v>7415.46</v>
      </c>
      <c r="P48" s="72">
        <f t="shared" si="25"/>
        <v>9213.4599999999991</v>
      </c>
      <c r="Q48" s="72">
        <f t="shared" si="26"/>
        <v>20786.54</v>
      </c>
    </row>
    <row r="49" spans="2:17" s="3" customFormat="1" x14ac:dyDescent="0.2">
      <c r="B49" s="74" t="s">
        <v>507</v>
      </c>
      <c r="C49" s="74" t="s">
        <v>458</v>
      </c>
      <c r="D49" s="74" t="s">
        <v>506</v>
      </c>
      <c r="E49" s="74" t="s">
        <v>22</v>
      </c>
      <c r="F49" s="74" t="s">
        <v>21</v>
      </c>
      <c r="G49" s="73">
        <v>33000</v>
      </c>
      <c r="H49" s="73">
        <v>0</v>
      </c>
      <c r="I49" s="73">
        <v>25</v>
      </c>
      <c r="J49" s="73">
        <f t="shared" si="21"/>
        <v>947.1</v>
      </c>
      <c r="K49" s="72">
        <f t="shared" si="22"/>
        <v>1003.2</v>
      </c>
      <c r="L49" s="72">
        <f t="shared" si="23"/>
        <v>2339.7000000000003</v>
      </c>
      <c r="M49" s="73">
        <f t="shared" si="24"/>
        <v>2343</v>
      </c>
      <c r="N49" s="73">
        <f t="shared" si="27"/>
        <v>379.5</v>
      </c>
      <c r="O49" s="72">
        <v>11694.75</v>
      </c>
      <c r="P49" s="72">
        <f t="shared" si="25"/>
        <v>13670.05</v>
      </c>
      <c r="Q49" s="72">
        <f t="shared" si="26"/>
        <v>19329.95</v>
      </c>
    </row>
    <row r="50" spans="2:17" s="3" customFormat="1" x14ac:dyDescent="0.2">
      <c r="B50" s="74" t="s">
        <v>505</v>
      </c>
      <c r="C50" s="74" t="s">
        <v>458</v>
      </c>
      <c r="D50" s="74" t="s">
        <v>208</v>
      </c>
      <c r="E50" s="74" t="s">
        <v>22</v>
      </c>
      <c r="F50" s="74" t="s">
        <v>35</v>
      </c>
      <c r="G50" s="73">
        <v>38000</v>
      </c>
      <c r="H50" s="73">
        <v>0</v>
      </c>
      <c r="I50" s="73">
        <v>25</v>
      </c>
      <c r="J50" s="73">
        <f t="shared" si="21"/>
        <v>1090.5999999999999</v>
      </c>
      <c r="K50" s="72">
        <f t="shared" si="22"/>
        <v>1155.2</v>
      </c>
      <c r="L50" s="72">
        <f t="shared" si="23"/>
        <v>2694.2000000000003</v>
      </c>
      <c r="M50" s="73">
        <f t="shared" si="24"/>
        <v>2697.9999999999995</v>
      </c>
      <c r="N50" s="73">
        <f t="shared" si="27"/>
        <v>437</v>
      </c>
      <c r="O50" s="72">
        <v>21361.18</v>
      </c>
      <c r="P50" s="72">
        <f t="shared" si="25"/>
        <v>23631.98</v>
      </c>
      <c r="Q50" s="72">
        <f t="shared" si="26"/>
        <v>14368.02</v>
      </c>
    </row>
    <row r="51" spans="2:17" s="109" customFormat="1" x14ac:dyDescent="0.2">
      <c r="B51" s="110" t="s">
        <v>504</v>
      </c>
      <c r="C51" s="74" t="s">
        <v>458</v>
      </c>
      <c r="D51" s="110" t="s">
        <v>500</v>
      </c>
      <c r="E51" s="111" t="s">
        <v>22</v>
      </c>
      <c r="F51" s="110" t="s">
        <v>21</v>
      </c>
      <c r="G51" s="73">
        <v>18300</v>
      </c>
      <c r="H51" s="73">
        <v>0</v>
      </c>
      <c r="I51" s="73">
        <v>25</v>
      </c>
      <c r="J51" s="73">
        <f t="shared" si="21"/>
        <v>525.21</v>
      </c>
      <c r="K51" s="72">
        <f t="shared" si="22"/>
        <v>556.32000000000005</v>
      </c>
      <c r="L51" s="73">
        <f t="shared" si="23"/>
        <v>1297.47</v>
      </c>
      <c r="M51" s="73">
        <f t="shared" si="24"/>
        <v>1299.3</v>
      </c>
      <c r="N51" s="73">
        <f t="shared" si="27"/>
        <v>210.45</v>
      </c>
      <c r="O51" s="72">
        <v>9166.06</v>
      </c>
      <c r="P51" s="72">
        <f t="shared" si="25"/>
        <v>10272.59</v>
      </c>
      <c r="Q51" s="72">
        <f t="shared" si="26"/>
        <v>8027.41</v>
      </c>
    </row>
    <row r="52" spans="2:17" s="3" customFormat="1" x14ac:dyDescent="0.2">
      <c r="B52" s="75" t="s">
        <v>503</v>
      </c>
      <c r="C52" s="74" t="s">
        <v>458</v>
      </c>
      <c r="D52" s="74" t="s">
        <v>488</v>
      </c>
      <c r="E52" s="74" t="s">
        <v>22</v>
      </c>
      <c r="F52" s="74" t="s">
        <v>35</v>
      </c>
      <c r="G52" s="73">
        <v>21000</v>
      </c>
      <c r="H52" s="73">
        <v>0</v>
      </c>
      <c r="I52" s="73">
        <v>25</v>
      </c>
      <c r="J52" s="73">
        <f t="shared" si="21"/>
        <v>602.70000000000005</v>
      </c>
      <c r="K52" s="72">
        <f t="shared" si="22"/>
        <v>638.4</v>
      </c>
      <c r="L52" s="72">
        <f t="shared" si="23"/>
        <v>1488.9</v>
      </c>
      <c r="M52" s="73">
        <f t="shared" si="24"/>
        <v>1490.9999999999998</v>
      </c>
      <c r="N52" s="73">
        <f t="shared" si="27"/>
        <v>241.5</v>
      </c>
      <c r="O52" s="72">
        <v>9041.8799999999992</v>
      </c>
      <c r="P52" s="72">
        <f t="shared" si="25"/>
        <v>10307.98</v>
      </c>
      <c r="Q52" s="72">
        <f t="shared" si="26"/>
        <v>10692.02</v>
      </c>
    </row>
    <row r="53" spans="2:17" s="3" customFormat="1" x14ac:dyDescent="0.2">
      <c r="B53" s="75" t="s">
        <v>502</v>
      </c>
      <c r="C53" s="74" t="s">
        <v>458</v>
      </c>
      <c r="D53" s="76" t="s">
        <v>488</v>
      </c>
      <c r="E53" s="76" t="s">
        <v>22</v>
      </c>
      <c r="F53" s="76" t="s">
        <v>35</v>
      </c>
      <c r="G53" s="77">
        <v>17000</v>
      </c>
      <c r="H53" s="77">
        <v>0</v>
      </c>
      <c r="I53" s="77">
        <v>25</v>
      </c>
      <c r="J53" s="73">
        <f t="shared" si="21"/>
        <v>487.9</v>
      </c>
      <c r="K53" s="72">
        <f t="shared" si="22"/>
        <v>516.79999999999995</v>
      </c>
      <c r="L53" s="72">
        <f t="shared" si="23"/>
        <v>1205.3000000000002</v>
      </c>
      <c r="M53" s="73">
        <f t="shared" si="24"/>
        <v>1207</v>
      </c>
      <c r="N53" s="73">
        <f t="shared" si="27"/>
        <v>195.5</v>
      </c>
      <c r="O53" s="72">
        <v>8578.1200000000008</v>
      </c>
      <c r="P53" s="72">
        <f t="shared" si="25"/>
        <v>9607.82</v>
      </c>
      <c r="Q53" s="72">
        <f t="shared" si="26"/>
        <v>7392.18</v>
      </c>
    </row>
    <row r="54" spans="2:17" s="3" customFormat="1" x14ac:dyDescent="0.2">
      <c r="B54" s="74" t="s">
        <v>501</v>
      </c>
      <c r="C54" s="74" t="s">
        <v>458</v>
      </c>
      <c r="D54" s="74" t="s">
        <v>500</v>
      </c>
      <c r="E54" s="74" t="s">
        <v>22</v>
      </c>
      <c r="F54" s="74" t="s">
        <v>21</v>
      </c>
      <c r="G54" s="73">
        <v>23000</v>
      </c>
      <c r="H54" s="73">
        <v>0</v>
      </c>
      <c r="I54" s="73">
        <v>25</v>
      </c>
      <c r="J54" s="73">
        <f t="shared" si="21"/>
        <v>660.1</v>
      </c>
      <c r="K54" s="72">
        <f t="shared" si="22"/>
        <v>699.2</v>
      </c>
      <c r="L54" s="72">
        <f t="shared" si="23"/>
        <v>1630.7</v>
      </c>
      <c r="M54" s="73">
        <f t="shared" si="24"/>
        <v>1632.9999999999998</v>
      </c>
      <c r="N54" s="73">
        <f t="shared" si="27"/>
        <v>264.5</v>
      </c>
      <c r="O54" s="72">
        <v>8044.31</v>
      </c>
      <c r="P54" s="72">
        <f t="shared" si="25"/>
        <v>9428.61</v>
      </c>
      <c r="Q54" s="72">
        <f t="shared" si="26"/>
        <v>13571.39</v>
      </c>
    </row>
    <row r="55" spans="2:17" s="3" customFormat="1" ht="13.5" customHeight="1" x14ac:dyDescent="0.2">
      <c r="B55" s="75" t="s">
        <v>499</v>
      </c>
      <c r="C55" s="74" t="s">
        <v>458</v>
      </c>
      <c r="D55" s="74" t="s">
        <v>498</v>
      </c>
      <c r="E55" s="74" t="s">
        <v>22</v>
      </c>
      <c r="F55" s="74" t="s">
        <v>21</v>
      </c>
      <c r="G55" s="73">
        <v>21700</v>
      </c>
      <c r="H55" s="73">
        <v>0</v>
      </c>
      <c r="I55" s="73">
        <v>25</v>
      </c>
      <c r="J55" s="73">
        <f t="shared" si="21"/>
        <v>622.79</v>
      </c>
      <c r="K55" s="72">
        <f t="shared" si="22"/>
        <v>659.68</v>
      </c>
      <c r="L55" s="72">
        <f t="shared" si="23"/>
        <v>1538.5300000000002</v>
      </c>
      <c r="M55" s="73">
        <f t="shared" si="24"/>
        <v>1540.6999999999998</v>
      </c>
      <c r="N55" s="73">
        <f t="shared" si="27"/>
        <v>249.54999999999998</v>
      </c>
      <c r="O55" s="72">
        <v>1100</v>
      </c>
      <c r="P55" s="72">
        <f t="shared" si="25"/>
        <v>2407.4699999999998</v>
      </c>
      <c r="Q55" s="72">
        <f t="shared" si="26"/>
        <v>19292.53</v>
      </c>
    </row>
    <row r="56" spans="2:17" s="3" customFormat="1" ht="11.25" customHeight="1" x14ac:dyDescent="0.2">
      <c r="B56" s="74" t="s">
        <v>497</v>
      </c>
      <c r="C56" s="74" t="s">
        <v>496</v>
      </c>
      <c r="D56" s="74" t="s">
        <v>495</v>
      </c>
      <c r="E56" s="74" t="s">
        <v>22</v>
      </c>
      <c r="F56" s="74" t="s">
        <v>35</v>
      </c>
      <c r="G56" s="73">
        <v>70000</v>
      </c>
      <c r="H56" s="73">
        <v>5368.45</v>
      </c>
      <c r="I56" s="73">
        <v>25</v>
      </c>
      <c r="J56" s="73">
        <f t="shared" si="21"/>
        <v>2009</v>
      </c>
      <c r="K56" s="72">
        <f t="shared" si="22"/>
        <v>2128</v>
      </c>
      <c r="L56" s="72">
        <f t="shared" si="23"/>
        <v>4963</v>
      </c>
      <c r="M56" s="73">
        <f t="shared" si="24"/>
        <v>4970</v>
      </c>
      <c r="N56" s="73">
        <f t="shared" si="27"/>
        <v>805</v>
      </c>
      <c r="O56" s="72">
        <v>25380.87</v>
      </c>
      <c r="P56" s="72">
        <f t="shared" si="25"/>
        <v>34911.32</v>
      </c>
      <c r="Q56" s="72">
        <f t="shared" si="26"/>
        <v>35088.68</v>
      </c>
    </row>
    <row r="57" spans="2:17" s="3" customFormat="1" ht="11.25" customHeight="1" x14ac:dyDescent="0.2">
      <c r="B57" s="74" t="s">
        <v>494</v>
      </c>
      <c r="C57" s="74" t="s">
        <v>493</v>
      </c>
      <c r="D57" s="74" t="s">
        <v>492</v>
      </c>
      <c r="E57" s="74" t="s">
        <v>490</v>
      </c>
      <c r="F57" s="74" t="s">
        <v>35</v>
      </c>
      <c r="G57" s="73">
        <v>45000</v>
      </c>
      <c r="H57" s="73">
        <v>1148.33</v>
      </c>
      <c r="I57" s="73">
        <v>25</v>
      </c>
      <c r="J57" s="73">
        <f t="shared" si="21"/>
        <v>1291.5</v>
      </c>
      <c r="K57" s="72">
        <f t="shared" si="22"/>
        <v>1368</v>
      </c>
      <c r="L57" s="90">
        <f t="shared" si="23"/>
        <v>3190.5</v>
      </c>
      <c r="M57" s="89">
        <f t="shared" si="24"/>
        <v>3194.9999999999995</v>
      </c>
      <c r="N57" s="73">
        <f t="shared" si="27"/>
        <v>517.5</v>
      </c>
      <c r="O57" s="72">
        <v>0</v>
      </c>
      <c r="P57" s="72">
        <f t="shared" si="25"/>
        <v>3832.83</v>
      </c>
      <c r="Q57" s="72">
        <f t="shared" si="26"/>
        <v>41167.17</v>
      </c>
    </row>
    <row r="58" spans="2:17" s="3" customFormat="1" ht="11.25" customHeight="1" x14ac:dyDescent="0.2">
      <c r="B58" s="74" t="s">
        <v>491</v>
      </c>
      <c r="C58" s="74" t="s">
        <v>458</v>
      </c>
      <c r="D58" s="74" t="s">
        <v>488</v>
      </c>
      <c r="E58" s="74" t="s">
        <v>490</v>
      </c>
      <c r="F58" s="74" t="s">
        <v>35</v>
      </c>
      <c r="G58" s="73">
        <v>20000</v>
      </c>
      <c r="H58" s="73">
        <v>0</v>
      </c>
      <c r="I58" s="73">
        <v>25</v>
      </c>
      <c r="J58" s="73">
        <f t="shared" si="21"/>
        <v>574</v>
      </c>
      <c r="K58" s="72">
        <f t="shared" si="22"/>
        <v>608</v>
      </c>
      <c r="L58" s="90">
        <f t="shared" si="23"/>
        <v>1418</v>
      </c>
      <c r="M58" s="89">
        <f t="shared" si="24"/>
        <v>1419.9999999999998</v>
      </c>
      <c r="N58" s="73">
        <f t="shared" si="27"/>
        <v>230</v>
      </c>
      <c r="O58" s="72">
        <v>2800</v>
      </c>
      <c r="P58" s="72">
        <f t="shared" si="25"/>
        <v>4007</v>
      </c>
      <c r="Q58" s="72">
        <f t="shared" si="26"/>
        <v>15993</v>
      </c>
    </row>
    <row r="59" spans="2:17" s="3" customFormat="1" x14ac:dyDescent="0.2">
      <c r="B59" s="74" t="s">
        <v>489</v>
      </c>
      <c r="C59" s="74" t="s">
        <v>458</v>
      </c>
      <c r="D59" s="74" t="s">
        <v>488</v>
      </c>
      <c r="E59" s="74" t="s">
        <v>22</v>
      </c>
      <c r="F59" s="74" t="s">
        <v>35</v>
      </c>
      <c r="G59" s="73">
        <v>26050</v>
      </c>
      <c r="H59" s="73">
        <v>0</v>
      </c>
      <c r="I59" s="73">
        <v>25</v>
      </c>
      <c r="J59" s="73">
        <f t="shared" si="21"/>
        <v>747.63499999999999</v>
      </c>
      <c r="K59" s="72">
        <f t="shared" si="22"/>
        <v>791.92</v>
      </c>
      <c r="L59" s="90">
        <f t="shared" si="23"/>
        <v>1846.9450000000002</v>
      </c>
      <c r="M59" s="89">
        <f t="shared" si="24"/>
        <v>1849.5499999999997</v>
      </c>
      <c r="N59" s="73">
        <f t="shared" si="27"/>
        <v>299.57499999999999</v>
      </c>
      <c r="O59" s="72">
        <v>12307.24</v>
      </c>
      <c r="P59" s="72">
        <f t="shared" si="25"/>
        <v>13871.795</v>
      </c>
      <c r="Q59" s="72">
        <f t="shared" si="26"/>
        <v>12178.205</v>
      </c>
    </row>
    <row r="60" spans="2:17" s="3" customFormat="1" x14ac:dyDescent="0.2">
      <c r="B60" s="84"/>
      <c r="C60" s="84"/>
      <c r="D60" s="84"/>
      <c r="E60" s="84"/>
      <c r="F60" s="84"/>
      <c r="G60" s="83"/>
      <c r="H60" s="82"/>
      <c r="I60" s="82"/>
      <c r="J60" s="73"/>
      <c r="K60" s="72"/>
      <c r="L60" s="81"/>
      <c r="M60" s="80"/>
      <c r="N60" s="73"/>
      <c r="O60" s="72"/>
      <c r="P60" s="72"/>
      <c r="Q60" s="72"/>
    </row>
    <row r="61" spans="2:17" s="3" customFormat="1" x14ac:dyDescent="0.2">
      <c r="B61" s="75" t="s">
        <v>487</v>
      </c>
      <c r="C61" s="74" t="s">
        <v>482</v>
      </c>
      <c r="D61" s="74" t="s">
        <v>486</v>
      </c>
      <c r="E61" s="74" t="s">
        <v>22</v>
      </c>
      <c r="F61" s="74" t="s">
        <v>35</v>
      </c>
      <c r="G61" s="73">
        <v>70000</v>
      </c>
      <c r="H61" s="73">
        <v>4682.2700000000004</v>
      </c>
      <c r="I61" s="73">
        <v>25</v>
      </c>
      <c r="J61" s="73">
        <f>IF(G61&lt;=$I$379*$J$379,G61*$F$386,($I$379*$J$379)*$F$386)</f>
        <v>2009</v>
      </c>
      <c r="K61" s="72">
        <f>IF(G61&lt;=$I$380*$J$380,G61*$F$387,($I$380*$J$380)*$F$387)</f>
        <v>2128</v>
      </c>
      <c r="L61" s="79">
        <f>G61*7.09%</f>
        <v>4963</v>
      </c>
      <c r="M61" s="78">
        <f>G61*7.1%</f>
        <v>4970</v>
      </c>
      <c r="N61" s="73">
        <f>IF(G61&gt;77410,890.22,G61*1.15%)</f>
        <v>805</v>
      </c>
      <c r="O61" s="72">
        <v>3530.92</v>
      </c>
      <c r="P61" s="72">
        <f>H61+I61+J61+K61+O61</f>
        <v>12375.19</v>
      </c>
      <c r="Q61" s="72">
        <f>G61-P61</f>
        <v>57624.81</v>
      </c>
    </row>
    <row r="62" spans="2:17" s="3" customFormat="1" ht="13.5" customHeight="1" x14ac:dyDescent="0.2">
      <c r="B62" s="75" t="s">
        <v>485</v>
      </c>
      <c r="C62" s="74" t="s">
        <v>482</v>
      </c>
      <c r="D62" s="74" t="s">
        <v>484</v>
      </c>
      <c r="E62" s="74" t="s">
        <v>22</v>
      </c>
      <c r="F62" s="74" t="s">
        <v>35</v>
      </c>
      <c r="G62" s="73">
        <v>45000</v>
      </c>
      <c r="H62" s="73">
        <v>1148.33</v>
      </c>
      <c r="I62" s="73">
        <v>25</v>
      </c>
      <c r="J62" s="73">
        <f>IF(G62&lt;=$I$379*$J$379,G62*$F$386,($I$379*$J$379)*$F$386)</f>
        <v>1291.5</v>
      </c>
      <c r="K62" s="72">
        <f>IF(G62&lt;=$I$380*$J$380,G62*$F$387,($I$380*$J$380)*$F$387)</f>
        <v>1368</v>
      </c>
      <c r="L62" s="72">
        <f>G62*7.09%</f>
        <v>3190.5</v>
      </c>
      <c r="M62" s="73">
        <f>G62*7.1%</f>
        <v>3194.9999999999995</v>
      </c>
      <c r="N62" s="73">
        <f t="shared" ref="N62:N63" si="28">IF(G62&gt;77410,890.22,G62*1.15%)</f>
        <v>517.5</v>
      </c>
      <c r="O62" s="72">
        <v>5100</v>
      </c>
      <c r="P62" s="72">
        <f>H62+I62+J62+K62+O62</f>
        <v>8932.83</v>
      </c>
      <c r="Q62" s="72">
        <f>G62-P62</f>
        <v>36067.17</v>
      </c>
    </row>
    <row r="63" spans="2:17" s="3" customFormat="1" ht="13.5" customHeight="1" x14ac:dyDescent="0.2">
      <c r="B63" s="75" t="s">
        <v>483</v>
      </c>
      <c r="C63" s="74" t="s">
        <v>482</v>
      </c>
      <c r="D63" s="74" t="s">
        <v>481</v>
      </c>
      <c r="E63" s="74" t="s">
        <v>22</v>
      </c>
      <c r="F63" s="74" t="s">
        <v>35</v>
      </c>
      <c r="G63" s="73">
        <v>30000</v>
      </c>
      <c r="H63" s="73">
        <v>0</v>
      </c>
      <c r="I63" s="73">
        <v>25</v>
      </c>
      <c r="J63" s="73">
        <f>IF(G63&lt;=$I$379*$J$379,G63*$F$386,($I$379*$J$379)*$F$386)</f>
        <v>861</v>
      </c>
      <c r="K63" s="72">
        <f>IF(G63&lt;=$I$380*$J$380,G63*$F$387,($I$380*$J$380)*$F$387)</f>
        <v>912</v>
      </c>
      <c r="L63" s="90">
        <f>G63*7.09%</f>
        <v>2127</v>
      </c>
      <c r="M63" s="89">
        <f>G63*7.1%</f>
        <v>2130</v>
      </c>
      <c r="N63" s="73">
        <f t="shared" si="28"/>
        <v>345</v>
      </c>
      <c r="O63" s="72">
        <v>0</v>
      </c>
      <c r="P63" s="72">
        <f>H63+I63+J63+K63+O63</f>
        <v>1798</v>
      </c>
      <c r="Q63" s="72">
        <f>G63-P63</f>
        <v>28202</v>
      </c>
    </row>
    <row r="64" spans="2:17" s="3" customFormat="1" x14ac:dyDescent="0.2">
      <c r="G64" s="2"/>
      <c r="H64" s="2"/>
      <c r="I64" s="2"/>
      <c r="J64" s="73"/>
      <c r="K64" s="72"/>
      <c r="L64" s="81"/>
      <c r="M64" s="80"/>
      <c r="N64" s="73"/>
      <c r="O64" s="72"/>
      <c r="P64" s="72"/>
      <c r="Q64" s="72"/>
    </row>
    <row r="65" spans="2:17" s="3" customFormat="1" x14ac:dyDescent="0.2">
      <c r="B65" s="75" t="s">
        <v>480</v>
      </c>
      <c r="C65" s="74" t="s">
        <v>474</v>
      </c>
      <c r="D65" s="74" t="s">
        <v>479</v>
      </c>
      <c r="E65" s="74" t="s">
        <v>22</v>
      </c>
      <c r="F65" s="74" t="s">
        <v>35</v>
      </c>
      <c r="G65" s="73">
        <v>70163.22</v>
      </c>
      <c r="H65" s="72">
        <v>5056.07</v>
      </c>
      <c r="I65" s="73">
        <v>25</v>
      </c>
      <c r="J65" s="73">
        <f t="shared" ref="J65:J70" si="29">IF(G65&lt;=$I$379*$J$379,G65*$F$386,($I$379*$J$379)*$F$386)</f>
        <v>2013.6844140000001</v>
      </c>
      <c r="K65" s="72">
        <f t="shared" ref="K65:K70" si="30">IF(G65&lt;=$I$380*$J$380,G65*$F$387,($I$380*$J$380)*$F$387)</f>
        <v>2132.9618879999998</v>
      </c>
      <c r="L65" s="79">
        <f t="shared" ref="L65:L70" si="31">G65*7.09%</f>
        <v>4974.572298</v>
      </c>
      <c r="M65" s="78">
        <f t="shared" ref="M65:M70" si="32">G65*7.1%</f>
        <v>4981.5886199999995</v>
      </c>
      <c r="N65" s="73">
        <f>IF(G65&gt;77410,890.22,G65*1.15%)</f>
        <v>806.87702999999999</v>
      </c>
      <c r="O65" s="72">
        <v>2815.46</v>
      </c>
      <c r="P65" s="72">
        <f t="shared" ref="P65:P70" si="33">H65+I65+J65+K65+O65</f>
        <v>12043.176302</v>
      </c>
      <c r="Q65" s="72">
        <f t="shared" ref="Q65:Q70" si="34">G65-P65</f>
        <v>58120.043698000001</v>
      </c>
    </row>
    <row r="66" spans="2:17" s="3" customFormat="1" x14ac:dyDescent="0.2">
      <c r="B66" s="75" t="s">
        <v>478</v>
      </c>
      <c r="C66" s="74" t="s">
        <v>474</v>
      </c>
      <c r="D66" s="74" t="s">
        <v>476</v>
      </c>
      <c r="E66" s="74" t="s">
        <v>22</v>
      </c>
      <c r="F66" s="74" t="s">
        <v>35</v>
      </c>
      <c r="G66" s="73">
        <v>30200</v>
      </c>
      <c r="H66" s="73">
        <v>0</v>
      </c>
      <c r="I66" s="73">
        <v>25</v>
      </c>
      <c r="J66" s="73">
        <f t="shared" si="29"/>
        <v>866.74</v>
      </c>
      <c r="K66" s="72">
        <f t="shared" si="30"/>
        <v>918.08</v>
      </c>
      <c r="L66" s="72">
        <f t="shared" si="31"/>
        <v>2141.1800000000003</v>
      </c>
      <c r="M66" s="73">
        <f t="shared" si="32"/>
        <v>2144.1999999999998</v>
      </c>
      <c r="N66" s="73">
        <f t="shared" ref="N66:N70" si="35">IF(G66&gt;77410,890.22,G66*1.15%)</f>
        <v>347.3</v>
      </c>
      <c r="O66" s="72">
        <v>600</v>
      </c>
      <c r="P66" s="72">
        <f t="shared" si="33"/>
        <v>2409.8200000000002</v>
      </c>
      <c r="Q66" s="72">
        <f t="shared" si="34"/>
        <v>27790.18</v>
      </c>
    </row>
    <row r="67" spans="2:17" s="3" customFormat="1" x14ac:dyDescent="0.2">
      <c r="B67" s="75" t="s">
        <v>477</v>
      </c>
      <c r="C67" s="74" t="s">
        <v>474</v>
      </c>
      <c r="D67" s="74" t="s">
        <v>476</v>
      </c>
      <c r="E67" s="74" t="s">
        <v>22</v>
      </c>
      <c r="F67" s="74" t="s">
        <v>35</v>
      </c>
      <c r="G67" s="73">
        <v>28000</v>
      </c>
      <c r="H67" s="73">
        <v>0</v>
      </c>
      <c r="I67" s="73">
        <v>25</v>
      </c>
      <c r="J67" s="73">
        <f t="shared" si="29"/>
        <v>803.6</v>
      </c>
      <c r="K67" s="72">
        <f t="shared" si="30"/>
        <v>851.2</v>
      </c>
      <c r="L67" s="72">
        <f t="shared" si="31"/>
        <v>1985.2</v>
      </c>
      <c r="M67" s="73">
        <f t="shared" si="32"/>
        <v>1987.9999999999998</v>
      </c>
      <c r="N67" s="73">
        <f t="shared" si="35"/>
        <v>322</v>
      </c>
      <c r="O67" s="72">
        <v>6246.38</v>
      </c>
      <c r="P67" s="72">
        <f t="shared" si="33"/>
        <v>7926.18</v>
      </c>
      <c r="Q67" s="72">
        <f t="shared" si="34"/>
        <v>20073.82</v>
      </c>
    </row>
    <row r="68" spans="2:17" s="3" customFormat="1" x14ac:dyDescent="0.2">
      <c r="B68" s="75" t="s">
        <v>475</v>
      </c>
      <c r="C68" s="74" t="s">
        <v>474</v>
      </c>
      <c r="D68" s="74" t="s">
        <v>208</v>
      </c>
      <c r="E68" s="74" t="s">
        <v>22</v>
      </c>
      <c r="F68" s="74" t="s">
        <v>35</v>
      </c>
      <c r="G68" s="73">
        <v>35000</v>
      </c>
      <c r="H68" s="73">
        <v>0</v>
      </c>
      <c r="I68" s="73">
        <v>25</v>
      </c>
      <c r="J68" s="73">
        <f t="shared" si="29"/>
        <v>1004.5</v>
      </c>
      <c r="K68" s="72">
        <f t="shared" si="30"/>
        <v>1064</v>
      </c>
      <c r="L68" s="72">
        <f t="shared" si="31"/>
        <v>2481.5</v>
      </c>
      <c r="M68" s="73">
        <f t="shared" si="32"/>
        <v>2485</v>
      </c>
      <c r="N68" s="73">
        <f t="shared" si="35"/>
        <v>402.5</v>
      </c>
      <c r="O68" s="72">
        <v>11368.75</v>
      </c>
      <c r="P68" s="72">
        <f t="shared" si="33"/>
        <v>13462.25</v>
      </c>
      <c r="Q68" s="72">
        <f t="shared" si="34"/>
        <v>21537.75</v>
      </c>
    </row>
    <row r="69" spans="2:17" s="3" customFormat="1" x14ac:dyDescent="0.2">
      <c r="B69" s="76" t="s">
        <v>473</v>
      </c>
      <c r="C69" s="76" t="s">
        <v>470</v>
      </c>
      <c r="D69" s="74" t="s">
        <v>472</v>
      </c>
      <c r="E69" s="74" t="s">
        <v>22</v>
      </c>
      <c r="F69" s="74" t="s">
        <v>35</v>
      </c>
      <c r="G69" s="72">
        <v>28100</v>
      </c>
      <c r="H69" s="72">
        <v>0</v>
      </c>
      <c r="I69" s="72">
        <v>25</v>
      </c>
      <c r="J69" s="73">
        <f t="shared" si="29"/>
        <v>806.47</v>
      </c>
      <c r="K69" s="72">
        <f t="shared" si="30"/>
        <v>854.24</v>
      </c>
      <c r="L69" s="72">
        <f t="shared" si="31"/>
        <v>1992.2900000000002</v>
      </c>
      <c r="M69" s="73">
        <f t="shared" si="32"/>
        <v>1995.1</v>
      </c>
      <c r="N69" s="73">
        <f t="shared" si="35"/>
        <v>323.14999999999998</v>
      </c>
      <c r="O69" s="72">
        <v>2000</v>
      </c>
      <c r="P69" s="72">
        <f t="shared" si="33"/>
        <v>3685.71</v>
      </c>
      <c r="Q69" s="72">
        <f t="shared" si="34"/>
        <v>24414.29</v>
      </c>
    </row>
    <row r="70" spans="2:17" s="3" customFormat="1" x14ac:dyDescent="0.2">
      <c r="B70" s="74" t="s">
        <v>471</v>
      </c>
      <c r="C70" s="76" t="s">
        <v>470</v>
      </c>
      <c r="D70" s="74" t="s">
        <v>105</v>
      </c>
      <c r="E70" s="74" t="s">
        <v>22</v>
      </c>
      <c r="F70" s="74" t="s">
        <v>35</v>
      </c>
      <c r="G70" s="73">
        <v>32000</v>
      </c>
      <c r="H70" s="73">
        <v>0</v>
      </c>
      <c r="I70" s="73">
        <v>25</v>
      </c>
      <c r="J70" s="73">
        <f t="shared" si="29"/>
        <v>918.4</v>
      </c>
      <c r="K70" s="72">
        <f t="shared" si="30"/>
        <v>972.8</v>
      </c>
      <c r="L70" s="90">
        <f t="shared" si="31"/>
        <v>2268.8000000000002</v>
      </c>
      <c r="M70" s="89">
        <f t="shared" si="32"/>
        <v>2272</v>
      </c>
      <c r="N70" s="73">
        <f t="shared" si="35"/>
        <v>368</v>
      </c>
      <c r="O70" s="72">
        <v>10723.75</v>
      </c>
      <c r="P70" s="72">
        <f t="shared" si="33"/>
        <v>12639.95</v>
      </c>
      <c r="Q70" s="72">
        <f t="shared" si="34"/>
        <v>19360.05</v>
      </c>
    </row>
    <row r="71" spans="2:17" s="3" customFormat="1" x14ac:dyDescent="0.2">
      <c r="B71" s="84"/>
      <c r="C71" s="84"/>
      <c r="D71" s="84"/>
      <c r="E71" s="84"/>
      <c r="F71" s="84"/>
      <c r="G71" s="83"/>
      <c r="H71" s="82"/>
      <c r="I71" s="82"/>
      <c r="J71" s="73"/>
      <c r="K71" s="72"/>
      <c r="L71" s="81"/>
      <c r="M71" s="80"/>
      <c r="N71" s="73"/>
      <c r="O71" s="72"/>
      <c r="P71" s="72"/>
      <c r="Q71" s="72"/>
    </row>
    <row r="72" spans="2:17" s="3" customFormat="1" x14ac:dyDescent="0.2">
      <c r="B72" s="74" t="s">
        <v>469</v>
      </c>
      <c r="C72" s="74" t="s">
        <v>153</v>
      </c>
      <c r="D72" s="74" t="s">
        <v>423</v>
      </c>
      <c r="E72" s="74" t="s">
        <v>22</v>
      </c>
      <c r="F72" s="74" t="s">
        <v>21</v>
      </c>
      <c r="G72" s="73">
        <v>50000</v>
      </c>
      <c r="H72" s="73">
        <v>1854</v>
      </c>
      <c r="I72" s="73">
        <v>25</v>
      </c>
      <c r="J72" s="73">
        <f t="shared" ref="J72:J99" si="36">IF(G72&lt;=$I$379*$J$379,G72*$F$386,($I$379*$J$379)*$F$386)</f>
        <v>1435</v>
      </c>
      <c r="K72" s="72">
        <f t="shared" ref="K72:K99" si="37">IF(G72&lt;=$I$380*$J$380,G72*$F$387,($I$380*$J$380)*$F$387)</f>
        <v>1520</v>
      </c>
      <c r="L72" s="79">
        <f t="shared" ref="L72:L99" si="38">G72*7.09%</f>
        <v>3545.0000000000005</v>
      </c>
      <c r="M72" s="78">
        <f t="shared" ref="M72:M99" si="39">G72*7.1%</f>
        <v>3549.9999999999995</v>
      </c>
      <c r="N72" s="73">
        <f>IF(G72&gt;77410,890.22,G72*1.15%)</f>
        <v>575</v>
      </c>
      <c r="O72" s="72">
        <v>13257.37</v>
      </c>
      <c r="P72" s="72">
        <f t="shared" ref="P72:P99" si="40">H72+I72+J72+K72+O72</f>
        <v>18091.370000000003</v>
      </c>
      <c r="Q72" s="72">
        <f t="shared" ref="Q72:Q99" si="41">G72-P72</f>
        <v>31908.629999999997</v>
      </c>
    </row>
    <row r="73" spans="2:17" s="3" customFormat="1" x14ac:dyDescent="0.2">
      <c r="B73" s="74" t="s">
        <v>468</v>
      </c>
      <c r="C73" s="74" t="s">
        <v>153</v>
      </c>
      <c r="D73" s="74" t="s">
        <v>152</v>
      </c>
      <c r="E73" s="74" t="s">
        <v>22</v>
      </c>
      <c r="F73" s="74" t="s">
        <v>21</v>
      </c>
      <c r="G73" s="73">
        <v>23000</v>
      </c>
      <c r="H73" s="73">
        <v>0</v>
      </c>
      <c r="I73" s="73">
        <v>25</v>
      </c>
      <c r="J73" s="73">
        <f t="shared" si="36"/>
        <v>660.1</v>
      </c>
      <c r="K73" s="72">
        <f t="shared" si="37"/>
        <v>699.2</v>
      </c>
      <c r="L73" s="72">
        <f t="shared" si="38"/>
        <v>1630.7</v>
      </c>
      <c r="M73" s="73">
        <f t="shared" si="39"/>
        <v>1632.9999999999998</v>
      </c>
      <c r="N73" s="73">
        <f t="shared" ref="N73:N134" si="42">IF(G73&gt;77410,890.22,G73*1.15%)</f>
        <v>264.5</v>
      </c>
      <c r="O73" s="72">
        <v>9545.8799999999992</v>
      </c>
      <c r="P73" s="72">
        <f t="shared" si="40"/>
        <v>10930.18</v>
      </c>
      <c r="Q73" s="72">
        <f t="shared" si="41"/>
        <v>12069.82</v>
      </c>
    </row>
    <row r="74" spans="2:17" s="3" customFormat="1" x14ac:dyDescent="0.2">
      <c r="B74" s="74" t="s">
        <v>467</v>
      </c>
      <c r="C74" s="74" t="s">
        <v>153</v>
      </c>
      <c r="D74" s="74" t="s">
        <v>152</v>
      </c>
      <c r="E74" s="74" t="s">
        <v>22</v>
      </c>
      <c r="F74" s="74" t="s">
        <v>21</v>
      </c>
      <c r="G74" s="73">
        <v>25000</v>
      </c>
      <c r="H74" s="73">
        <v>0</v>
      </c>
      <c r="I74" s="73">
        <v>25</v>
      </c>
      <c r="J74" s="73">
        <f t="shared" si="36"/>
        <v>717.5</v>
      </c>
      <c r="K74" s="72">
        <f t="shared" si="37"/>
        <v>760</v>
      </c>
      <c r="L74" s="72">
        <f t="shared" si="38"/>
        <v>1772.5000000000002</v>
      </c>
      <c r="M74" s="73">
        <f t="shared" si="39"/>
        <v>1774.9999999999998</v>
      </c>
      <c r="N74" s="73">
        <f t="shared" si="42"/>
        <v>287.5</v>
      </c>
      <c r="O74" s="72">
        <v>11256.78</v>
      </c>
      <c r="P74" s="72">
        <f t="shared" si="40"/>
        <v>12759.28</v>
      </c>
      <c r="Q74" s="72">
        <f t="shared" si="41"/>
        <v>12240.72</v>
      </c>
    </row>
    <row r="75" spans="2:17" s="3" customFormat="1" x14ac:dyDescent="0.2">
      <c r="B75" s="76" t="s">
        <v>466</v>
      </c>
      <c r="C75" s="74" t="s">
        <v>153</v>
      </c>
      <c r="D75" s="74" t="s">
        <v>152</v>
      </c>
      <c r="E75" s="74" t="s">
        <v>22</v>
      </c>
      <c r="F75" s="74" t="s">
        <v>21</v>
      </c>
      <c r="G75" s="73">
        <v>19000</v>
      </c>
      <c r="H75" s="73">
        <v>0</v>
      </c>
      <c r="I75" s="73">
        <v>25</v>
      </c>
      <c r="J75" s="73">
        <f t="shared" si="36"/>
        <v>545.29999999999995</v>
      </c>
      <c r="K75" s="72">
        <f t="shared" si="37"/>
        <v>577.6</v>
      </c>
      <c r="L75" s="72">
        <f t="shared" si="38"/>
        <v>1347.1000000000001</v>
      </c>
      <c r="M75" s="73">
        <f t="shared" si="39"/>
        <v>1348.9999999999998</v>
      </c>
      <c r="N75" s="73">
        <f t="shared" si="42"/>
        <v>218.5</v>
      </c>
      <c r="O75" s="72">
        <v>8599.81</v>
      </c>
      <c r="P75" s="72">
        <f t="shared" si="40"/>
        <v>9747.7099999999991</v>
      </c>
      <c r="Q75" s="72">
        <f t="shared" si="41"/>
        <v>9252.2900000000009</v>
      </c>
    </row>
    <row r="76" spans="2:17" s="3" customFormat="1" x14ac:dyDescent="0.2">
      <c r="B76" s="74" t="s">
        <v>465</v>
      </c>
      <c r="C76" s="74" t="s">
        <v>153</v>
      </c>
      <c r="D76" s="74" t="s">
        <v>434</v>
      </c>
      <c r="E76" s="74" t="s">
        <v>22</v>
      </c>
      <c r="F76" s="74" t="s">
        <v>35</v>
      </c>
      <c r="G76" s="73">
        <v>20000</v>
      </c>
      <c r="H76" s="73">
        <v>0</v>
      </c>
      <c r="I76" s="73">
        <v>25</v>
      </c>
      <c r="J76" s="73">
        <f t="shared" si="36"/>
        <v>574</v>
      </c>
      <c r="K76" s="72">
        <f t="shared" si="37"/>
        <v>608</v>
      </c>
      <c r="L76" s="72">
        <f t="shared" si="38"/>
        <v>1418</v>
      </c>
      <c r="M76" s="73">
        <f t="shared" si="39"/>
        <v>1419.9999999999998</v>
      </c>
      <c r="N76" s="73">
        <f t="shared" si="42"/>
        <v>230</v>
      </c>
      <c r="O76" s="72">
        <v>100</v>
      </c>
      <c r="P76" s="72">
        <f t="shared" si="40"/>
        <v>1307</v>
      </c>
      <c r="Q76" s="72">
        <f t="shared" si="41"/>
        <v>18693</v>
      </c>
    </row>
    <row r="77" spans="2:17" s="3" customFormat="1" x14ac:dyDescent="0.2">
      <c r="B77" s="76" t="s">
        <v>464</v>
      </c>
      <c r="C77" s="74" t="s">
        <v>153</v>
      </c>
      <c r="D77" s="76" t="s">
        <v>434</v>
      </c>
      <c r="E77" s="76" t="s">
        <v>22</v>
      </c>
      <c r="F77" s="76" t="s">
        <v>35</v>
      </c>
      <c r="G77" s="77">
        <v>17000</v>
      </c>
      <c r="H77" s="77">
        <v>0</v>
      </c>
      <c r="I77" s="77">
        <v>25</v>
      </c>
      <c r="J77" s="73">
        <f t="shared" si="36"/>
        <v>487.9</v>
      </c>
      <c r="K77" s="72">
        <f t="shared" si="37"/>
        <v>516.79999999999995</v>
      </c>
      <c r="L77" s="72">
        <f t="shared" si="38"/>
        <v>1205.3000000000002</v>
      </c>
      <c r="M77" s="73">
        <f t="shared" si="39"/>
        <v>1207</v>
      </c>
      <c r="N77" s="73">
        <f t="shared" si="42"/>
        <v>195.5</v>
      </c>
      <c r="O77" s="72">
        <v>7092.41</v>
      </c>
      <c r="P77" s="72">
        <f t="shared" si="40"/>
        <v>8122.11</v>
      </c>
      <c r="Q77" s="72">
        <f t="shared" si="41"/>
        <v>8877.89</v>
      </c>
    </row>
    <row r="78" spans="2:17" s="3" customFormat="1" x14ac:dyDescent="0.2">
      <c r="B78" s="76" t="s">
        <v>463</v>
      </c>
      <c r="C78" s="74" t="s">
        <v>458</v>
      </c>
      <c r="D78" s="76" t="s">
        <v>434</v>
      </c>
      <c r="E78" s="76" t="s">
        <v>22</v>
      </c>
      <c r="F78" s="76" t="s">
        <v>35</v>
      </c>
      <c r="G78" s="72">
        <v>17066</v>
      </c>
      <c r="H78" s="72">
        <v>0</v>
      </c>
      <c r="I78" s="72">
        <v>25</v>
      </c>
      <c r="J78" s="73">
        <f t="shared" si="36"/>
        <v>489.79419999999999</v>
      </c>
      <c r="K78" s="72">
        <f t="shared" si="37"/>
        <v>518.80640000000005</v>
      </c>
      <c r="L78" s="72">
        <f t="shared" si="38"/>
        <v>1209.9794000000002</v>
      </c>
      <c r="M78" s="73">
        <f t="shared" si="39"/>
        <v>1211.6859999999999</v>
      </c>
      <c r="N78" s="73">
        <f t="shared" si="42"/>
        <v>196.25899999999999</v>
      </c>
      <c r="O78" s="72">
        <v>9084.3799999999992</v>
      </c>
      <c r="P78" s="72">
        <f t="shared" si="40"/>
        <v>10117.980599999999</v>
      </c>
      <c r="Q78" s="72">
        <f t="shared" si="41"/>
        <v>6948.019400000001</v>
      </c>
    </row>
    <row r="79" spans="2:17" s="3" customFormat="1" x14ac:dyDescent="0.2">
      <c r="B79" s="74" t="s">
        <v>462</v>
      </c>
      <c r="C79" s="74" t="s">
        <v>458</v>
      </c>
      <c r="D79" s="74" t="s">
        <v>434</v>
      </c>
      <c r="E79" s="74" t="s">
        <v>22</v>
      </c>
      <c r="F79" s="74" t="s">
        <v>35</v>
      </c>
      <c r="G79" s="73">
        <v>19000</v>
      </c>
      <c r="H79" s="73">
        <v>0</v>
      </c>
      <c r="I79" s="73">
        <v>25</v>
      </c>
      <c r="J79" s="73">
        <f t="shared" si="36"/>
        <v>545.29999999999995</v>
      </c>
      <c r="K79" s="72">
        <f t="shared" si="37"/>
        <v>577.6</v>
      </c>
      <c r="L79" s="72">
        <f t="shared" si="38"/>
        <v>1347.1000000000001</v>
      </c>
      <c r="M79" s="73">
        <f t="shared" si="39"/>
        <v>1348.9999999999998</v>
      </c>
      <c r="N79" s="73">
        <f t="shared" si="42"/>
        <v>218.5</v>
      </c>
      <c r="O79" s="72">
        <v>4344.3100000000004</v>
      </c>
      <c r="P79" s="72">
        <f t="shared" si="40"/>
        <v>5492.2100000000009</v>
      </c>
      <c r="Q79" s="72">
        <f t="shared" si="41"/>
        <v>13507.789999999999</v>
      </c>
    </row>
    <row r="80" spans="2:17" s="3" customFormat="1" x14ac:dyDescent="0.2">
      <c r="B80" s="74" t="s">
        <v>461</v>
      </c>
      <c r="C80" s="74" t="s">
        <v>153</v>
      </c>
      <c r="D80" s="74" t="s">
        <v>434</v>
      </c>
      <c r="E80" s="74" t="s">
        <v>22</v>
      </c>
      <c r="F80" s="74" t="s">
        <v>35</v>
      </c>
      <c r="G80" s="73">
        <v>17000</v>
      </c>
      <c r="H80" s="73">
        <v>0</v>
      </c>
      <c r="I80" s="73">
        <v>25</v>
      </c>
      <c r="J80" s="73">
        <f t="shared" si="36"/>
        <v>487.9</v>
      </c>
      <c r="K80" s="72">
        <f t="shared" si="37"/>
        <v>516.79999999999995</v>
      </c>
      <c r="L80" s="72">
        <f t="shared" si="38"/>
        <v>1205.3000000000002</v>
      </c>
      <c r="M80" s="73">
        <f t="shared" si="39"/>
        <v>1207</v>
      </c>
      <c r="N80" s="73">
        <f t="shared" si="42"/>
        <v>195.5</v>
      </c>
      <c r="O80" s="72">
        <v>8276.76</v>
      </c>
      <c r="P80" s="72">
        <f t="shared" si="40"/>
        <v>9306.4599999999991</v>
      </c>
      <c r="Q80" s="72">
        <f t="shared" si="41"/>
        <v>7693.5400000000009</v>
      </c>
    </row>
    <row r="81" spans="1:1895" s="3" customFormat="1" x14ac:dyDescent="0.2">
      <c r="B81" s="74" t="s">
        <v>460</v>
      </c>
      <c r="C81" s="74" t="s">
        <v>153</v>
      </c>
      <c r="D81" s="74" t="s">
        <v>152</v>
      </c>
      <c r="E81" s="74" t="s">
        <v>22</v>
      </c>
      <c r="F81" s="74" t="s">
        <v>21</v>
      </c>
      <c r="G81" s="73">
        <v>21000</v>
      </c>
      <c r="H81" s="73">
        <v>0</v>
      </c>
      <c r="I81" s="73">
        <v>25</v>
      </c>
      <c r="J81" s="73">
        <f t="shared" si="36"/>
        <v>602.70000000000005</v>
      </c>
      <c r="K81" s="72">
        <f t="shared" si="37"/>
        <v>638.4</v>
      </c>
      <c r="L81" s="72">
        <f t="shared" si="38"/>
        <v>1488.9</v>
      </c>
      <c r="M81" s="73">
        <f t="shared" si="39"/>
        <v>1490.9999999999998</v>
      </c>
      <c r="N81" s="73">
        <f t="shared" si="42"/>
        <v>241.5</v>
      </c>
      <c r="O81" s="72">
        <v>6490.29</v>
      </c>
      <c r="P81" s="72">
        <f t="shared" si="40"/>
        <v>7756.3899999999994</v>
      </c>
      <c r="Q81" s="72">
        <f t="shared" si="41"/>
        <v>13243.61</v>
      </c>
    </row>
    <row r="82" spans="1:1895" s="3" customFormat="1" x14ac:dyDescent="0.2">
      <c r="B82" s="74" t="s">
        <v>459</v>
      </c>
      <c r="C82" s="74" t="s">
        <v>458</v>
      </c>
      <c r="D82" s="74" t="s">
        <v>457</v>
      </c>
      <c r="E82" s="74" t="s">
        <v>22</v>
      </c>
      <c r="F82" s="74" t="s">
        <v>21</v>
      </c>
      <c r="G82" s="73">
        <v>21750</v>
      </c>
      <c r="H82" s="73">
        <v>0</v>
      </c>
      <c r="I82" s="73">
        <v>25</v>
      </c>
      <c r="J82" s="73">
        <f t="shared" si="36"/>
        <v>624.22500000000002</v>
      </c>
      <c r="K82" s="72">
        <f t="shared" si="37"/>
        <v>661.2</v>
      </c>
      <c r="L82" s="72">
        <f t="shared" si="38"/>
        <v>1542.075</v>
      </c>
      <c r="M82" s="73">
        <f t="shared" si="39"/>
        <v>1544.2499999999998</v>
      </c>
      <c r="N82" s="73">
        <f t="shared" si="42"/>
        <v>250.125</v>
      </c>
      <c r="O82" s="72">
        <v>1000</v>
      </c>
      <c r="P82" s="72">
        <f t="shared" si="40"/>
        <v>2310.4250000000002</v>
      </c>
      <c r="Q82" s="72">
        <f t="shared" si="41"/>
        <v>19439.575000000001</v>
      </c>
    </row>
    <row r="83" spans="1:1895" s="3" customFormat="1" x14ac:dyDescent="0.2">
      <c r="B83" s="74" t="s">
        <v>456</v>
      </c>
      <c r="C83" s="74" t="s">
        <v>455</v>
      </c>
      <c r="D83" s="74" t="s">
        <v>454</v>
      </c>
      <c r="E83" s="74" t="s">
        <v>22</v>
      </c>
      <c r="F83" s="74" t="s">
        <v>21</v>
      </c>
      <c r="G83" s="73">
        <v>24000</v>
      </c>
      <c r="H83" s="73">
        <v>0</v>
      </c>
      <c r="I83" s="73">
        <v>25</v>
      </c>
      <c r="J83" s="73">
        <f t="shared" si="36"/>
        <v>688.8</v>
      </c>
      <c r="K83" s="72">
        <f t="shared" si="37"/>
        <v>729.6</v>
      </c>
      <c r="L83" s="72">
        <f t="shared" si="38"/>
        <v>1701.6000000000001</v>
      </c>
      <c r="M83" s="73">
        <f t="shared" si="39"/>
        <v>1703.9999999999998</v>
      </c>
      <c r="N83" s="73">
        <f t="shared" si="42"/>
        <v>276</v>
      </c>
      <c r="O83" s="72">
        <v>9412.5</v>
      </c>
      <c r="P83" s="72">
        <f t="shared" si="40"/>
        <v>10855.9</v>
      </c>
      <c r="Q83" s="72">
        <f t="shared" si="41"/>
        <v>13144.1</v>
      </c>
    </row>
    <row r="84" spans="1:1895" s="3" customFormat="1" x14ac:dyDescent="0.2">
      <c r="B84" s="74" t="s">
        <v>453</v>
      </c>
      <c r="C84" s="74" t="s">
        <v>153</v>
      </c>
      <c r="D84" s="74" t="s">
        <v>152</v>
      </c>
      <c r="E84" s="74" t="s">
        <v>22</v>
      </c>
      <c r="F84" s="74" t="s">
        <v>21</v>
      </c>
      <c r="G84" s="73">
        <v>19000</v>
      </c>
      <c r="H84" s="73">
        <v>0</v>
      </c>
      <c r="I84" s="73">
        <v>25</v>
      </c>
      <c r="J84" s="73">
        <f t="shared" si="36"/>
        <v>545.29999999999995</v>
      </c>
      <c r="K84" s="72">
        <f t="shared" si="37"/>
        <v>577.6</v>
      </c>
      <c r="L84" s="72">
        <f t="shared" si="38"/>
        <v>1347.1000000000001</v>
      </c>
      <c r="M84" s="73">
        <f t="shared" si="39"/>
        <v>1348.9999999999998</v>
      </c>
      <c r="N84" s="73">
        <f t="shared" si="42"/>
        <v>218.5</v>
      </c>
      <c r="O84" s="72">
        <v>100</v>
      </c>
      <c r="P84" s="72">
        <f t="shared" si="40"/>
        <v>1247.9000000000001</v>
      </c>
      <c r="Q84" s="72">
        <f t="shared" si="41"/>
        <v>17752.099999999999</v>
      </c>
    </row>
    <row r="85" spans="1:1895" s="3" customFormat="1" x14ac:dyDescent="0.2">
      <c r="B85" s="74" t="s">
        <v>452</v>
      </c>
      <c r="C85" s="74" t="s">
        <v>153</v>
      </c>
      <c r="D85" s="74" t="s">
        <v>418</v>
      </c>
      <c r="E85" s="74" t="s">
        <v>22</v>
      </c>
      <c r="F85" s="74" t="s">
        <v>35</v>
      </c>
      <c r="G85" s="73">
        <v>23000</v>
      </c>
      <c r="H85" s="73">
        <v>0</v>
      </c>
      <c r="I85" s="73">
        <v>25</v>
      </c>
      <c r="J85" s="73">
        <f t="shared" si="36"/>
        <v>660.1</v>
      </c>
      <c r="K85" s="72">
        <f t="shared" si="37"/>
        <v>699.2</v>
      </c>
      <c r="L85" s="72">
        <f t="shared" si="38"/>
        <v>1630.7</v>
      </c>
      <c r="M85" s="73">
        <f t="shared" si="39"/>
        <v>1632.9999999999998</v>
      </c>
      <c r="N85" s="73">
        <f t="shared" si="42"/>
        <v>264.5</v>
      </c>
      <c r="O85" s="72">
        <v>13110.83</v>
      </c>
      <c r="P85" s="72">
        <f t="shared" si="40"/>
        <v>14495.130000000001</v>
      </c>
      <c r="Q85" s="72">
        <f t="shared" si="41"/>
        <v>8504.869999999999</v>
      </c>
    </row>
    <row r="86" spans="1:1895" s="3" customFormat="1" x14ac:dyDescent="0.2">
      <c r="B86" s="85" t="s">
        <v>451</v>
      </c>
      <c r="C86" s="74" t="s">
        <v>153</v>
      </c>
      <c r="D86" s="74" t="s">
        <v>434</v>
      </c>
      <c r="E86" s="74" t="s">
        <v>22</v>
      </c>
      <c r="F86" s="74" t="s">
        <v>35</v>
      </c>
      <c r="G86" s="73">
        <v>17850</v>
      </c>
      <c r="H86" s="73">
        <v>0</v>
      </c>
      <c r="I86" s="73">
        <v>25</v>
      </c>
      <c r="J86" s="73">
        <f t="shared" si="36"/>
        <v>512.29499999999996</v>
      </c>
      <c r="K86" s="72">
        <f t="shared" si="37"/>
        <v>542.64</v>
      </c>
      <c r="L86" s="72">
        <f t="shared" si="38"/>
        <v>1265.5650000000001</v>
      </c>
      <c r="M86" s="73">
        <f t="shared" si="39"/>
        <v>1267.3499999999999</v>
      </c>
      <c r="N86" s="73">
        <f t="shared" si="42"/>
        <v>205.27500000000001</v>
      </c>
      <c r="O86" s="72">
        <v>7855</v>
      </c>
      <c r="P86" s="72">
        <f t="shared" si="40"/>
        <v>8934.9349999999995</v>
      </c>
      <c r="Q86" s="72">
        <f t="shared" si="41"/>
        <v>8915.0650000000005</v>
      </c>
    </row>
    <row r="87" spans="1:1895" s="3" customFormat="1" x14ac:dyDescent="0.2">
      <c r="B87" s="75" t="s">
        <v>450</v>
      </c>
      <c r="C87" s="74" t="s">
        <v>153</v>
      </c>
      <c r="D87" s="74" t="s">
        <v>438</v>
      </c>
      <c r="E87" s="74" t="s">
        <v>22</v>
      </c>
      <c r="F87" s="74" t="s">
        <v>21</v>
      </c>
      <c r="G87" s="73">
        <v>23000</v>
      </c>
      <c r="H87" s="73">
        <v>0</v>
      </c>
      <c r="I87" s="73">
        <v>25</v>
      </c>
      <c r="J87" s="73">
        <f t="shared" si="36"/>
        <v>660.1</v>
      </c>
      <c r="K87" s="72">
        <f t="shared" si="37"/>
        <v>699.2</v>
      </c>
      <c r="L87" s="72">
        <f t="shared" si="38"/>
        <v>1630.7</v>
      </c>
      <c r="M87" s="73">
        <f t="shared" si="39"/>
        <v>1632.9999999999998</v>
      </c>
      <c r="N87" s="73">
        <f t="shared" si="42"/>
        <v>264.5</v>
      </c>
      <c r="O87" s="72">
        <v>8443.75</v>
      </c>
      <c r="P87" s="72">
        <f t="shared" si="40"/>
        <v>9828.0499999999993</v>
      </c>
      <c r="Q87" s="72">
        <f t="shared" si="41"/>
        <v>13171.95</v>
      </c>
    </row>
    <row r="88" spans="1:1895" s="3" customFormat="1" x14ac:dyDescent="0.2">
      <c r="B88" s="92" t="s">
        <v>449</v>
      </c>
      <c r="C88" s="74" t="s">
        <v>153</v>
      </c>
      <c r="D88" s="76" t="s">
        <v>434</v>
      </c>
      <c r="E88" s="76" t="s">
        <v>22</v>
      </c>
      <c r="F88" s="76" t="s">
        <v>35</v>
      </c>
      <c r="G88" s="77">
        <v>17000</v>
      </c>
      <c r="H88" s="77">
        <v>0</v>
      </c>
      <c r="I88" s="77">
        <v>25</v>
      </c>
      <c r="J88" s="73">
        <f t="shared" si="36"/>
        <v>487.9</v>
      </c>
      <c r="K88" s="72">
        <f t="shared" si="37"/>
        <v>516.79999999999995</v>
      </c>
      <c r="L88" s="72">
        <f t="shared" si="38"/>
        <v>1205.3000000000002</v>
      </c>
      <c r="M88" s="73">
        <f t="shared" si="39"/>
        <v>1207</v>
      </c>
      <c r="N88" s="73">
        <f t="shared" si="42"/>
        <v>195.5</v>
      </c>
      <c r="O88" s="72">
        <v>8934.5499999999993</v>
      </c>
      <c r="P88" s="72">
        <f t="shared" si="40"/>
        <v>9964.25</v>
      </c>
      <c r="Q88" s="72">
        <f t="shared" si="41"/>
        <v>7035.75</v>
      </c>
    </row>
    <row r="89" spans="1:1895" s="3" customFormat="1" x14ac:dyDescent="0.2">
      <c r="B89" s="74" t="s">
        <v>448</v>
      </c>
      <c r="C89" s="74" t="s">
        <v>153</v>
      </c>
      <c r="D89" s="74" t="s">
        <v>434</v>
      </c>
      <c r="E89" s="74" t="s">
        <v>22</v>
      </c>
      <c r="F89" s="74" t="s">
        <v>35</v>
      </c>
      <c r="G89" s="73">
        <v>17000</v>
      </c>
      <c r="H89" s="73">
        <v>0</v>
      </c>
      <c r="I89" s="73">
        <v>25</v>
      </c>
      <c r="J89" s="73">
        <f t="shared" si="36"/>
        <v>487.9</v>
      </c>
      <c r="K89" s="72">
        <f t="shared" si="37"/>
        <v>516.79999999999995</v>
      </c>
      <c r="L89" s="72">
        <f t="shared" si="38"/>
        <v>1205.3000000000002</v>
      </c>
      <c r="M89" s="73">
        <f t="shared" si="39"/>
        <v>1207</v>
      </c>
      <c r="N89" s="73">
        <f t="shared" si="42"/>
        <v>195.5</v>
      </c>
      <c r="O89" s="72">
        <v>7147.53</v>
      </c>
      <c r="P89" s="72">
        <f t="shared" si="40"/>
        <v>8177.23</v>
      </c>
      <c r="Q89" s="72">
        <f t="shared" si="41"/>
        <v>8822.77</v>
      </c>
    </row>
    <row r="90" spans="1:1895" s="3" customFormat="1" ht="11.25" customHeight="1" x14ac:dyDescent="0.2">
      <c r="B90" s="76" t="s">
        <v>447</v>
      </c>
      <c r="C90" s="74" t="s">
        <v>153</v>
      </c>
      <c r="D90" s="74" t="s">
        <v>434</v>
      </c>
      <c r="E90" s="74" t="s">
        <v>22</v>
      </c>
      <c r="F90" s="74" t="s">
        <v>35</v>
      </c>
      <c r="G90" s="73">
        <v>18000</v>
      </c>
      <c r="H90" s="73">
        <v>0</v>
      </c>
      <c r="I90" s="73">
        <v>25</v>
      </c>
      <c r="J90" s="73">
        <f t="shared" si="36"/>
        <v>516.6</v>
      </c>
      <c r="K90" s="72">
        <f t="shared" si="37"/>
        <v>547.20000000000005</v>
      </c>
      <c r="L90" s="72">
        <f t="shared" si="38"/>
        <v>1276.2</v>
      </c>
      <c r="M90" s="73">
        <f t="shared" si="39"/>
        <v>1277.9999999999998</v>
      </c>
      <c r="N90" s="73">
        <f t="shared" si="42"/>
        <v>207</v>
      </c>
      <c r="O90" s="72">
        <v>10478.69</v>
      </c>
      <c r="P90" s="72">
        <f t="shared" si="40"/>
        <v>11567.490000000002</v>
      </c>
      <c r="Q90" s="72">
        <f t="shared" si="41"/>
        <v>6432.5099999999984</v>
      </c>
    </row>
    <row r="91" spans="1:1895" s="3" customFormat="1" x14ac:dyDescent="0.2">
      <c r="B91" s="74" t="s">
        <v>446</v>
      </c>
      <c r="C91" s="74" t="s">
        <v>153</v>
      </c>
      <c r="D91" s="74" t="s">
        <v>434</v>
      </c>
      <c r="E91" s="74" t="s">
        <v>22</v>
      </c>
      <c r="F91" s="74" t="s">
        <v>35</v>
      </c>
      <c r="G91" s="73">
        <v>17000</v>
      </c>
      <c r="H91" s="73">
        <v>0</v>
      </c>
      <c r="I91" s="73">
        <v>25</v>
      </c>
      <c r="J91" s="73">
        <f t="shared" si="36"/>
        <v>487.9</v>
      </c>
      <c r="K91" s="72">
        <f t="shared" si="37"/>
        <v>516.79999999999995</v>
      </c>
      <c r="L91" s="72">
        <f t="shared" si="38"/>
        <v>1205.3000000000002</v>
      </c>
      <c r="M91" s="73">
        <f t="shared" si="39"/>
        <v>1207</v>
      </c>
      <c r="N91" s="73">
        <f t="shared" si="42"/>
        <v>195.5</v>
      </c>
      <c r="O91" s="72">
        <v>7772.11</v>
      </c>
      <c r="P91" s="72">
        <f t="shared" si="40"/>
        <v>8801.81</v>
      </c>
      <c r="Q91" s="72">
        <f t="shared" si="41"/>
        <v>8198.19</v>
      </c>
    </row>
    <row r="92" spans="1:1895" s="3" customFormat="1" x14ac:dyDescent="0.2">
      <c r="B92" s="74" t="s">
        <v>445</v>
      </c>
      <c r="C92" s="74" t="s">
        <v>153</v>
      </c>
      <c r="D92" s="74" t="s">
        <v>434</v>
      </c>
      <c r="E92" s="74" t="s">
        <v>22</v>
      </c>
      <c r="F92" s="74" t="s">
        <v>35</v>
      </c>
      <c r="G92" s="73">
        <v>17300</v>
      </c>
      <c r="H92" s="73">
        <v>0</v>
      </c>
      <c r="I92" s="73">
        <v>25</v>
      </c>
      <c r="J92" s="73">
        <f t="shared" si="36"/>
        <v>496.51</v>
      </c>
      <c r="K92" s="72">
        <f t="shared" si="37"/>
        <v>525.91999999999996</v>
      </c>
      <c r="L92" s="72">
        <f t="shared" si="38"/>
        <v>1226.5700000000002</v>
      </c>
      <c r="M92" s="73">
        <f t="shared" si="39"/>
        <v>1228.3</v>
      </c>
      <c r="N92" s="73">
        <f t="shared" si="42"/>
        <v>198.95</v>
      </c>
      <c r="O92" s="72">
        <v>2100</v>
      </c>
      <c r="P92" s="72">
        <f t="shared" si="40"/>
        <v>3147.43</v>
      </c>
      <c r="Q92" s="72">
        <f t="shared" si="41"/>
        <v>14152.57</v>
      </c>
    </row>
    <row r="93" spans="1:1895" s="107" customFormat="1" ht="12.75" x14ac:dyDescent="0.2">
      <c r="A93" s="108"/>
      <c r="B93" s="94" t="s">
        <v>444</v>
      </c>
      <c r="C93" s="94" t="s">
        <v>153</v>
      </c>
      <c r="D93" s="94" t="s">
        <v>434</v>
      </c>
      <c r="E93" s="94" t="s">
        <v>22</v>
      </c>
      <c r="F93" s="94" t="s">
        <v>35</v>
      </c>
      <c r="G93" s="89">
        <v>17000</v>
      </c>
      <c r="H93" s="89">
        <v>0</v>
      </c>
      <c r="I93" s="89">
        <v>25</v>
      </c>
      <c r="J93" s="89">
        <f t="shared" si="36"/>
        <v>487.9</v>
      </c>
      <c r="K93" s="90">
        <f t="shared" si="37"/>
        <v>516.79999999999995</v>
      </c>
      <c r="L93" s="90">
        <f t="shared" si="38"/>
        <v>1205.3000000000002</v>
      </c>
      <c r="M93" s="89">
        <f t="shared" si="39"/>
        <v>1207</v>
      </c>
      <c r="N93" s="89">
        <f t="shared" si="42"/>
        <v>195.5</v>
      </c>
      <c r="O93" s="90">
        <v>7172.11</v>
      </c>
      <c r="P93" s="90">
        <f t="shared" si="40"/>
        <v>8201.81</v>
      </c>
      <c r="Q93" s="90">
        <f t="shared" si="41"/>
        <v>8798.19</v>
      </c>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08"/>
      <c r="DF93" s="108"/>
      <c r="DG93" s="108"/>
      <c r="DH93" s="108"/>
      <c r="DI93" s="108"/>
      <c r="DJ93" s="108"/>
      <c r="DK93" s="108"/>
      <c r="DL93" s="108"/>
      <c r="DM93" s="108"/>
      <c r="DN93" s="108"/>
      <c r="DO93" s="108"/>
      <c r="DP93" s="108"/>
      <c r="DQ93" s="108"/>
      <c r="DR93" s="108"/>
      <c r="DS93" s="108"/>
      <c r="DT93" s="108"/>
      <c r="DU93" s="108"/>
      <c r="DV93" s="108"/>
      <c r="DW93" s="108"/>
      <c r="DX93" s="108"/>
      <c r="DY93" s="108"/>
      <c r="DZ93" s="108"/>
      <c r="EA93" s="108"/>
      <c r="EB93" s="108"/>
      <c r="EC93" s="108"/>
      <c r="ED93" s="108"/>
      <c r="EE93" s="108"/>
      <c r="EF93" s="108"/>
      <c r="EG93" s="108"/>
      <c r="EH93" s="108"/>
      <c r="EI93" s="108"/>
      <c r="EJ93" s="108"/>
      <c r="EK93" s="108"/>
      <c r="EL93" s="108"/>
      <c r="EM93" s="108"/>
      <c r="EN93" s="108"/>
      <c r="EO93" s="108"/>
      <c r="EP93" s="108"/>
      <c r="EQ93" s="108"/>
      <c r="ER93" s="108"/>
      <c r="ES93" s="108"/>
      <c r="ET93" s="108"/>
      <c r="EU93" s="108"/>
      <c r="EV93" s="108"/>
      <c r="EW93" s="108"/>
      <c r="EX93" s="108"/>
      <c r="EY93" s="108"/>
      <c r="EZ93" s="108"/>
      <c r="FA93" s="108"/>
      <c r="FB93" s="108"/>
      <c r="FC93" s="108"/>
      <c r="FD93" s="108"/>
      <c r="FE93" s="108"/>
      <c r="FF93" s="108"/>
      <c r="FG93" s="108"/>
      <c r="FH93" s="108"/>
      <c r="FI93" s="108"/>
      <c r="FJ93" s="108"/>
      <c r="FK93" s="108"/>
      <c r="FL93" s="108"/>
      <c r="FM93" s="108"/>
      <c r="FN93" s="108"/>
      <c r="FO93" s="108"/>
      <c r="FP93" s="108"/>
      <c r="FQ93" s="108"/>
      <c r="FR93" s="108"/>
      <c r="FS93" s="108"/>
      <c r="FT93" s="108"/>
      <c r="FU93" s="108"/>
      <c r="FV93" s="108"/>
      <c r="FW93" s="108"/>
      <c r="FX93" s="108"/>
      <c r="FY93" s="108"/>
      <c r="FZ93" s="108"/>
      <c r="GA93" s="108"/>
      <c r="GB93" s="108"/>
      <c r="GC93" s="108"/>
      <c r="GD93" s="108"/>
      <c r="GE93" s="108"/>
      <c r="GF93" s="108"/>
      <c r="GG93" s="108"/>
      <c r="GH93" s="108"/>
      <c r="GI93" s="108"/>
      <c r="GJ93" s="108"/>
      <c r="GK93" s="108"/>
      <c r="GL93" s="108"/>
      <c r="GM93" s="108"/>
      <c r="GN93" s="108"/>
      <c r="GO93" s="108"/>
      <c r="GP93" s="108"/>
      <c r="GQ93" s="108"/>
      <c r="GR93" s="108"/>
      <c r="GS93" s="108"/>
      <c r="GT93" s="108"/>
      <c r="GU93" s="108"/>
      <c r="GV93" s="108"/>
      <c r="GW93" s="108"/>
      <c r="GX93" s="108"/>
      <c r="GY93" s="108"/>
      <c r="GZ93" s="108"/>
      <c r="HA93" s="108"/>
      <c r="HB93" s="108"/>
      <c r="HC93" s="108"/>
      <c r="HD93" s="108"/>
      <c r="HE93" s="108"/>
      <c r="HF93" s="108"/>
      <c r="HG93" s="108"/>
      <c r="HH93" s="108"/>
      <c r="HI93" s="108"/>
      <c r="HJ93" s="108"/>
      <c r="HK93" s="108"/>
      <c r="HL93" s="108"/>
      <c r="HM93" s="108"/>
      <c r="HN93" s="108"/>
      <c r="HO93" s="108"/>
      <c r="HP93" s="108"/>
      <c r="HQ93" s="108"/>
      <c r="HR93" s="108"/>
      <c r="HS93" s="108"/>
      <c r="HT93" s="108"/>
      <c r="HU93" s="108"/>
      <c r="HV93" s="108"/>
      <c r="HW93" s="108"/>
      <c r="HX93" s="108"/>
      <c r="HY93" s="108"/>
      <c r="HZ93" s="108"/>
      <c r="IA93" s="108"/>
      <c r="IB93" s="108"/>
      <c r="IC93" s="108"/>
      <c r="ID93" s="108"/>
      <c r="IE93" s="108"/>
      <c r="IF93" s="108"/>
      <c r="IG93" s="108"/>
      <c r="IH93" s="108"/>
      <c r="II93" s="108"/>
      <c r="IJ93" s="108"/>
      <c r="IK93" s="108"/>
      <c r="IL93" s="108"/>
      <c r="IM93" s="108"/>
      <c r="IN93" s="108"/>
      <c r="IO93" s="108"/>
      <c r="IP93" s="108"/>
      <c r="IQ93" s="108"/>
      <c r="IR93" s="108"/>
      <c r="IS93" s="108"/>
      <c r="IT93" s="108"/>
      <c r="IU93" s="108"/>
      <c r="IV93" s="108"/>
      <c r="IW93" s="108"/>
      <c r="IX93" s="108"/>
      <c r="IY93" s="108"/>
      <c r="IZ93" s="108"/>
      <c r="JA93" s="108"/>
      <c r="JB93" s="108"/>
      <c r="JC93" s="108"/>
      <c r="JD93" s="108"/>
      <c r="JE93" s="108"/>
      <c r="JF93" s="108"/>
      <c r="JG93" s="108"/>
      <c r="JH93" s="108"/>
      <c r="JI93" s="108"/>
      <c r="JJ93" s="108"/>
      <c r="JK93" s="108"/>
      <c r="JL93" s="108"/>
      <c r="JM93" s="108"/>
      <c r="JN93" s="108"/>
      <c r="JO93" s="108"/>
      <c r="JP93" s="108"/>
      <c r="JQ93" s="108"/>
      <c r="JR93" s="108"/>
      <c r="JS93" s="108"/>
      <c r="JT93" s="108"/>
      <c r="JU93" s="108"/>
      <c r="JV93" s="108"/>
      <c r="JW93" s="108"/>
      <c r="JX93" s="108"/>
      <c r="JY93" s="108"/>
      <c r="JZ93" s="108"/>
      <c r="KA93" s="108"/>
      <c r="KB93" s="108"/>
      <c r="KC93" s="108"/>
      <c r="KD93" s="108"/>
      <c r="KE93" s="108"/>
      <c r="KF93" s="108"/>
      <c r="KG93" s="108"/>
      <c r="KH93" s="108"/>
      <c r="KI93" s="108"/>
      <c r="KJ93" s="108"/>
      <c r="KK93" s="108"/>
      <c r="KL93" s="108"/>
      <c r="KM93" s="108"/>
      <c r="KN93" s="108"/>
      <c r="KO93" s="108"/>
      <c r="KP93" s="108"/>
      <c r="KQ93" s="108"/>
      <c r="KR93" s="108"/>
      <c r="KS93" s="108"/>
      <c r="KT93" s="108"/>
      <c r="KU93" s="108"/>
      <c r="KV93" s="108"/>
      <c r="KW93" s="108"/>
      <c r="KX93" s="108"/>
      <c r="KY93" s="108"/>
      <c r="KZ93" s="108"/>
      <c r="LA93" s="108"/>
      <c r="LB93" s="108"/>
      <c r="LC93" s="108"/>
      <c r="LD93" s="108"/>
      <c r="LE93" s="108"/>
      <c r="LF93" s="108"/>
      <c r="LG93" s="108"/>
      <c r="LH93" s="108"/>
      <c r="LI93" s="108"/>
      <c r="LJ93" s="108"/>
      <c r="LK93" s="108"/>
      <c r="LL93" s="108"/>
      <c r="LM93" s="108"/>
      <c r="LN93" s="108"/>
      <c r="LO93" s="108"/>
      <c r="LP93" s="108"/>
      <c r="LQ93" s="108"/>
      <c r="LR93" s="108"/>
      <c r="LS93" s="108"/>
      <c r="LT93" s="108"/>
      <c r="LU93" s="108"/>
      <c r="LV93" s="108"/>
      <c r="LW93" s="108"/>
      <c r="LX93" s="108"/>
      <c r="LY93" s="108"/>
      <c r="LZ93" s="108"/>
      <c r="MA93" s="108"/>
      <c r="MB93" s="108"/>
      <c r="MC93" s="108"/>
      <c r="MD93" s="108"/>
      <c r="ME93" s="108"/>
      <c r="MF93" s="108"/>
      <c r="MG93" s="108"/>
      <c r="MH93" s="108"/>
      <c r="MI93" s="108"/>
      <c r="MJ93" s="108"/>
      <c r="MK93" s="108"/>
      <c r="ML93" s="108"/>
      <c r="MM93" s="108"/>
      <c r="MN93" s="108"/>
      <c r="MO93" s="108"/>
      <c r="MP93" s="108"/>
      <c r="MQ93" s="108"/>
      <c r="MR93" s="108"/>
      <c r="MS93" s="108"/>
      <c r="MT93" s="108"/>
      <c r="MU93" s="108"/>
      <c r="MV93" s="108"/>
      <c r="MW93" s="108"/>
      <c r="MX93" s="108"/>
      <c r="MY93" s="108"/>
      <c r="MZ93" s="108"/>
      <c r="NA93" s="108"/>
      <c r="NB93" s="108"/>
      <c r="NC93" s="108"/>
      <c r="ND93" s="108"/>
      <c r="NE93" s="108"/>
      <c r="NF93" s="108"/>
      <c r="NG93" s="108"/>
      <c r="NH93" s="108"/>
      <c r="NI93" s="108"/>
      <c r="NJ93" s="108"/>
      <c r="NK93" s="108"/>
      <c r="NL93" s="108"/>
      <c r="NM93" s="108"/>
      <c r="NN93" s="108"/>
      <c r="NO93" s="108"/>
      <c r="NP93" s="108"/>
      <c r="NQ93" s="108"/>
      <c r="NR93" s="108"/>
      <c r="NS93" s="108"/>
      <c r="NT93" s="108"/>
      <c r="NU93" s="108"/>
      <c r="NV93" s="108"/>
      <c r="NW93" s="108"/>
      <c r="NX93" s="108"/>
      <c r="NY93" s="108"/>
      <c r="NZ93" s="108"/>
      <c r="OA93" s="108"/>
      <c r="OB93" s="108"/>
      <c r="OC93" s="108"/>
      <c r="OD93" s="108"/>
      <c r="OE93" s="108"/>
      <c r="OF93" s="108"/>
      <c r="OG93" s="108"/>
      <c r="OH93" s="108"/>
      <c r="OI93" s="108"/>
      <c r="OJ93" s="108"/>
      <c r="OK93" s="108"/>
      <c r="OL93" s="108"/>
      <c r="OM93" s="108"/>
      <c r="ON93" s="108"/>
      <c r="OO93" s="108"/>
      <c r="OP93" s="108"/>
      <c r="OQ93" s="108"/>
      <c r="OR93" s="108"/>
      <c r="OS93" s="108"/>
      <c r="OT93" s="108"/>
      <c r="OU93" s="108"/>
      <c r="OV93" s="108"/>
      <c r="OW93" s="108"/>
      <c r="OX93" s="108"/>
      <c r="OY93" s="108"/>
      <c r="OZ93" s="108"/>
      <c r="PA93" s="108"/>
      <c r="PB93" s="108"/>
      <c r="PC93" s="108"/>
      <c r="PD93" s="108"/>
      <c r="PE93" s="108"/>
      <c r="PF93" s="108"/>
      <c r="PG93" s="108"/>
      <c r="PH93" s="108"/>
      <c r="PI93" s="108"/>
      <c r="PJ93" s="108"/>
      <c r="PK93" s="108"/>
      <c r="PL93" s="108"/>
      <c r="PM93" s="108"/>
      <c r="PN93" s="108"/>
      <c r="PO93" s="108"/>
      <c r="PP93" s="108"/>
      <c r="PQ93" s="108"/>
      <c r="PR93" s="108"/>
      <c r="PS93" s="108"/>
      <c r="PT93" s="108"/>
      <c r="PU93" s="108"/>
      <c r="PV93" s="108"/>
      <c r="PW93" s="108"/>
      <c r="PX93" s="108"/>
      <c r="PY93" s="108"/>
      <c r="PZ93" s="108"/>
      <c r="QA93" s="108"/>
      <c r="QB93" s="108"/>
      <c r="QC93" s="108"/>
      <c r="QD93" s="108"/>
      <c r="QE93" s="108"/>
      <c r="QF93" s="108"/>
      <c r="QG93" s="108"/>
      <c r="QH93" s="108"/>
      <c r="QI93" s="108"/>
      <c r="QJ93" s="108"/>
      <c r="QK93" s="108"/>
      <c r="QL93" s="108"/>
      <c r="QM93" s="108"/>
      <c r="QN93" s="108"/>
      <c r="QO93" s="108"/>
      <c r="QP93" s="108"/>
      <c r="QQ93" s="108"/>
      <c r="QR93" s="108"/>
      <c r="QS93" s="108"/>
      <c r="QT93" s="108"/>
      <c r="QU93" s="108"/>
      <c r="QV93" s="108"/>
      <c r="QW93" s="108"/>
      <c r="QX93" s="108"/>
      <c r="QY93" s="108"/>
      <c r="QZ93" s="108"/>
      <c r="RA93" s="108"/>
      <c r="RB93" s="108"/>
      <c r="RC93" s="108"/>
      <c r="RD93" s="108"/>
      <c r="RE93" s="108"/>
      <c r="RF93" s="108"/>
      <c r="RG93" s="108"/>
      <c r="RH93" s="108"/>
      <c r="RI93" s="108"/>
      <c r="RJ93" s="108"/>
      <c r="RK93" s="108"/>
      <c r="RL93" s="108"/>
      <c r="RM93" s="108"/>
      <c r="RN93" s="108"/>
      <c r="RO93" s="108"/>
      <c r="RP93" s="108"/>
      <c r="RQ93" s="108"/>
      <c r="RR93" s="108"/>
      <c r="RS93" s="108"/>
      <c r="RT93" s="108"/>
      <c r="RU93" s="108"/>
      <c r="RV93" s="108"/>
      <c r="RW93" s="108"/>
      <c r="RX93" s="108"/>
      <c r="RY93" s="108"/>
      <c r="RZ93" s="108"/>
      <c r="SA93" s="108"/>
      <c r="SB93" s="108"/>
      <c r="SC93" s="108"/>
      <c r="SD93" s="108"/>
      <c r="SE93" s="108"/>
      <c r="SF93" s="108"/>
      <c r="SG93" s="108"/>
      <c r="SH93" s="108"/>
      <c r="SI93" s="108"/>
      <c r="SJ93" s="108"/>
      <c r="SK93" s="108"/>
      <c r="SL93" s="108"/>
      <c r="SM93" s="108"/>
      <c r="SN93" s="108"/>
      <c r="SO93" s="108"/>
      <c r="SP93" s="108"/>
      <c r="SQ93" s="108"/>
      <c r="SR93" s="108"/>
      <c r="SS93" s="108"/>
      <c r="ST93" s="108"/>
      <c r="SU93" s="108"/>
      <c r="SV93" s="108"/>
      <c r="SW93" s="108"/>
      <c r="SX93" s="108"/>
      <c r="SY93" s="108"/>
      <c r="SZ93" s="108"/>
      <c r="TA93" s="108"/>
      <c r="TB93" s="108"/>
      <c r="TC93" s="108"/>
      <c r="TD93" s="108"/>
      <c r="TE93" s="108"/>
      <c r="TF93" s="108"/>
      <c r="TG93" s="108"/>
      <c r="TH93" s="108"/>
      <c r="TI93" s="108"/>
      <c r="TJ93" s="108"/>
      <c r="TK93" s="108"/>
      <c r="TL93" s="108"/>
      <c r="TM93" s="108"/>
      <c r="TN93" s="108"/>
      <c r="TO93" s="108"/>
      <c r="TP93" s="108"/>
      <c r="TQ93" s="108"/>
      <c r="TR93" s="108"/>
      <c r="TS93" s="108"/>
      <c r="TT93" s="108"/>
      <c r="TU93" s="108"/>
      <c r="TV93" s="108"/>
      <c r="TW93" s="108"/>
      <c r="TX93" s="108"/>
      <c r="TY93" s="108"/>
      <c r="TZ93" s="108"/>
      <c r="UA93" s="108"/>
      <c r="UB93" s="108"/>
      <c r="UC93" s="108"/>
      <c r="UD93" s="108"/>
      <c r="UE93" s="108"/>
      <c r="UF93" s="108"/>
      <c r="UG93" s="108"/>
      <c r="UH93" s="108"/>
      <c r="UI93" s="108"/>
      <c r="UJ93" s="108"/>
      <c r="UK93" s="108"/>
      <c r="UL93" s="108"/>
      <c r="UM93" s="108"/>
      <c r="UN93" s="108"/>
      <c r="UO93" s="108"/>
      <c r="UP93" s="108"/>
      <c r="UQ93" s="108"/>
      <c r="UR93" s="108"/>
      <c r="US93" s="108"/>
      <c r="UT93" s="108"/>
      <c r="UU93" s="108"/>
      <c r="UV93" s="108"/>
      <c r="UW93" s="108"/>
      <c r="UX93" s="108"/>
      <c r="UY93" s="108"/>
      <c r="UZ93" s="108"/>
      <c r="VA93" s="108"/>
      <c r="VB93" s="108"/>
      <c r="VC93" s="108"/>
      <c r="VD93" s="108"/>
      <c r="VE93" s="108"/>
      <c r="VF93" s="108"/>
      <c r="VG93" s="108"/>
      <c r="VH93" s="108"/>
      <c r="VI93" s="108"/>
      <c r="VJ93" s="108"/>
      <c r="VK93" s="108"/>
      <c r="VL93" s="108"/>
      <c r="VM93" s="108"/>
      <c r="VN93" s="108"/>
      <c r="VO93" s="108"/>
      <c r="VP93" s="108"/>
      <c r="VQ93" s="108"/>
      <c r="VR93" s="108"/>
      <c r="VS93" s="108"/>
      <c r="VT93" s="108"/>
      <c r="VU93" s="108"/>
      <c r="VV93" s="108"/>
      <c r="VW93" s="108"/>
      <c r="VX93" s="108"/>
      <c r="VY93" s="108"/>
      <c r="VZ93" s="108"/>
      <c r="WA93" s="108"/>
      <c r="WB93" s="108"/>
      <c r="WC93" s="108"/>
      <c r="WD93" s="108"/>
      <c r="WE93" s="108"/>
      <c r="WF93" s="108"/>
      <c r="WG93" s="108"/>
      <c r="WH93" s="108"/>
      <c r="WI93" s="108"/>
      <c r="WJ93" s="108"/>
      <c r="WK93" s="108"/>
      <c r="WL93" s="108"/>
      <c r="WM93" s="108"/>
      <c r="WN93" s="108"/>
      <c r="WO93" s="108"/>
      <c r="WP93" s="108"/>
      <c r="WQ93" s="108"/>
      <c r="WR93" s="108"/>
      <c r="WS93" s="108"/>
      <c r="WT93" s="108"/>
      <c r="WU93" s="108"/>
      <c r="WV93" s="108"/>
      <c r="WW93" s="108"/>
      <c r="WX93" s="108"/>
      <c r="WY93" s="108"/>
      <c r="WZ93" s="108"/>
      <c r="XA93" s="108"/>
      <c r="XB93" s="108"/>
      <c r="XC93" s="108"/>
      <c r="XD93" s="108"/>
      <c r="XE93" s="108"/>
      <c r="XF93" s="108"/>
      <c r="XG93" s="108"/>
      <c r="XH93" s="108"/>
      <c r="XI93" s="108"/>
      <c r="XJ93" s="108"/>
      <c r="XK93" s="108"/>
      <c r="XL93" s="108"/>
      <c r="XM93" s="108"/>
      <c r="XN93" s="108"/>
      <c r="XO93" s="108"/>
      <c r="XP93" s="108"/>
      <c r="XQ93" s="108"/>
      <c r="XR93" s="108"/>
      <c r="XS93" s="108"/>
      <c r="XT93" s="108"/>
      <c r="XU93" s="108"/>
      <c r="XV93" s="108"/>
      <c r="XW93" s="108"/>
      <c r="XX93" s="108"/>
      <c r="XY93" s="108"/>
      <c r="XZ93" s="108"/>
      <c r="YA93" s="108"/>
      <c r="YB93" s="108"/>
      <c r="YC93" s="108"/>
      <c r="YD93" s="108"/>
      <c r="YE93" s="108"/>
      <c r="YF93" s="108"/>
      <c r="YG93" s="108"/>
      <c r="YH93" s="108"/>
      <c r="YI93" s="108"/>
      <c r="YJ93" s="108"/>
      <c r="YK93" s="108"/>
      <c r="YL93" s="108"/>
      <c r="YM93" s="108"/>
      <c r="YN93" s="108"/>
      <c r="YO93" s="108"/>
      <c r="YP93" s="108"/>
      <c r="YQ93" s="108"/>
      <c r="YR93" s="108"/>
      <c r="YS93" s="108"/>
      <c r="YT93" s="108"/>
      <c r="YU93" s="108"/>
      <c r="YV93" s="108"/>
      <c r="YW93" s="108"/>
      <c r="YX93" s="108"/>
      <c r="YY93" s="108"/>
      <c r="YZ93" s="108"/>
      <c r="ZA93" s="108"/>
      <c r="ZB93" s="108"/>
      <c r="ZC93" s="108"/>
      <c r="ZD93" s="108"/>
      <c r="ZE93" s="108"/>
      <c r="ZF93" s="108"/>
      <c r="ZG93" s="108"/>
      <c r="ZH93" s="108"/>
      <c r="ZI93" s="108"/>
      <c r="ZJ93" s="108"/>
      <c r="ZK93" s="108"/>
      <c r="ZL93" s="108"/>
      <c r="ZM93" s="108"/>
      <c r="ZN93" s="108"/>
      <c r="ZO93" s="108"/>
      <c r="ZP93" s="108"/>
      <c r="ZQ93" s="108"/>
      <c r="ZR93" s="108"/>
      <c r="ZS93" s="108"/>
      <c r="ZT93" s="108"/>
      <c r="ZU93" s="108"/>
      <c r="ZV93" s="108"/>
      <c r="ZW93" s="108"/>
      <c r="ZX93" s="108"/>
      <c r="ZY93" s="108"/>
      <c r="ZZ93" s="108"/>
      <c r="AAA93" s="108"/>
      <c r="AAB93" s="108"/>
      <c r="AAC93" s="108"/>
      <c r="AAD93" s="108"/>
      <c r="AAE93" s="108"/>
      <c r="AAF93" s="108"/>
      <c r="AAG93" s="108"/>
      <c r="AAH93" s="108"/>
      <c r="AAI93" s="108"/>
      <c r="AAJ93" s="108"/>
      <c r="AAK93" s="108"/>
      <c r="AAL93" s="108"/>
      <c r="AAM93" s="108"/>
      <c r="AAN93" s="108"/>
      <c r="AAO93" s="108"/>
      <c r="AAP93" s="108"/>
      <c r="AAQ93" s="108"/>
      <c r="AAR93" s="108"/>
      <c r="AAS93" s="108"/>
      <c r="AAT93" s="108"/>
      <c r="AAU93" s="108"/>
      <c r="AAV93" s="108"/>
      <c r="AAW93" s="108"/>
      <c r="AAX93" s="108"/>
      <c r="AAY93" s="108"/>
      <c r="AAZ93" s="108"/>
      <c r="ABA93" s="108"/>
      <c r="ABB93" s="108"/>
      <c r="ABC93" s="108"/>
      <c r="ABD93" s="108"/>
      <c r="ABE93" s="108"/>
      <c r="ABF93" s="108"/>
      <c r="ABG93" s="108"/>
      <c r="ABH93" s="108"/>
      <c r="ABI93" s="108"/>
      <c r="ABJ93" s="108"/>
      <c r="ABK93" s="108"/>
      <c r="ABL93" s="108"/>
      <c r="ABM93" s="108"/>
      <c r="ABN93" s="108"/>
      <c r="ABO93" s="108"/>
      <c r="ABP93" s="108"/>
      <c r="ABQ93" s="108"/>
      <c r="ABR93" s="108"/>
      <c r="ABS93" s="108"/>
      <c r="ABT93" s="108"/>
      <c r="ABU93" s="108"/>
      <c r="ABV93" s="108"/>
      <c r="ABW93" s="108"/>
      <c r="ABX93" s="108"/>
      <c r="ABY93" s="108"/>
      <c r="ABZ93" s="108"/>
      <c r="ACA93" s="108"/>
      <c r="ACB93" s="108"/>
      <c r="ACC93" s="108"/>
      <c r="ACD93" s="108"/>
      <c r="ACE93" s="108"/>
      <c r="ACF93" s="108"/>
      <c r="ACG93" s="108"/>
      <c r="ACH93" s="108"/>
      <c r="ACI93" s="108"/>
      <c r="ACJ93" s="108"/>
      <c r="ACK93" s="108"/>
      <c r="ACL93" s="108"/>
      <c r="ACM93" s="108"/>
      <c r="ACN93" s="108"/>
      <c r="ACO93" s="108"/>
      <c r="ACP93" s="108"/>
      <c r="ACQ93" s="108"/>
      <c r="ACR93" s="108"/>
      <c r="ACS93" s="108"/>
      <c r="ACT93" s="108"/>
      <c r="ACU93" s="108"/>
      <c r="ACV93" s="108"/>
      <c r="ACW93" s="108"/>
      <c r="ACX93" s="108"/>
      <c r="ACY93" s="108"/>
      <c r="ACZ93" s="108"/>
      <c r="ADA93" s="108"/>
      <c r="ADB93" s="108"/>
      <c r="ADC93" s="108"/>
      <c r="ADD93" s="108"/>
      <c r="ADE93" s="108"/>
      <c r="ADF93" s="108"/>
      <c r="ADG93" s="108"/>
      <c r="ADH93" s="108"/>
      <c r="ADI93" s="108"/>
      <c r="ADJ93" s="108"/>
      <c r="ADK93" s="108"/>
      <c r="ADL93" s="108"/>
      <c r="ADM93" s="108"/>
      <c r="ADN93" s="108"/>
      <c r="ADO93" s="108"/>
      <c r="ADP93" s="108"/>
      <c r="ADQ93" s="108"/>
      <c r="ADR93" s="108"/>
      <c r="ADS93" s="108"/>
      <c r="ADT93" s="108"/>
      <c r="ADU93" s="108"/>
      <c r="ADV93" s="108"/>
      <c r="ADW93" s="108"/>
      <c r="ADX93" s="108"/>
      <c r="ADY93" s="108"/>
      <c r="ADZ93" s="108"/>
      <c r="AEA93" s="108"/>
      <c r="AEB93" s="108"/>
      <c r="AEC93" s="108"/>
      <c r="AED93" s="108"/>
      <c r="AEE93" s="108"/>
      <c r="AEF93" s="108"/>
      <c r="AEG93" s="108"/>
      <c r="AEH93" s="108"/>
      <c r="AEI93" s="108"/>
      <c r="AEJ93" s="108"/>
      <c r="AEK93" s="108"/>
      <c r="AEL93" s="108"/>
      <c r="AEM93" s="108"/>
      <c r="AEN93" s="108"/>
      <c r="AEO93" s="108"/>
      <c r="AEP93" s="108"/>
      <c r="AEQ93" s="108"/>
      <c r="AER93" s="108"/>
      <c r="AES93" s="108"/>
      <c r="AET93" s="108"/>
      <c r="AEU93" s="108"/>
      <c r="AEV93" s="108"/>
      <c r="AEW93" s="108"/>
      <c r="AEX93" s="108"/>
      <c r="AEY93" s="108"/>
      <c r="AEZ93" s="108"/>
      <c r="AFA93" s="108"/>
      <c r="AFB93" s="108"/>
      <c r="AFC93" s="108"/>
      <c r="AFD93" s="108"/>
      <c r="AFE93" s="108"/>
      <c r="AFF93" s="108"/>
      <c r="AFG93" s="108"/>
      <c r="AFH93" s="108"/>
      <c r="AFI93" s="108"/>
      <c r="AFJ93" s="108"/>
      <c r="AFK93" s="108"/>
      <c r="AFL93" s="108"/>
      <c r="AFM93" s="108"/>
      <c r="AFN93" s="108"/>
      <c r="AFO93" s="108"/>
      <c r="AFP93" s="108"/>
      <c r="AFQ93" s="108"/>
      <c r="AFR93" s="108"/>
      <c r="AFS93" s="108"/>
      <c r="AFT93" s="108"/>
      <c r="AFU93" s="108"/>
      <c r="AFV93" s="108"/>
      <c r="AFW93" s="108"/>
      <c r="AFX93" s="108"/>
      <c r="AFY93" s="108"/>
      <c r="AFZ93" s="108"/>
      <c r="AGA93" s="108"/>
      <c r="AGB93" s="108"/>
      <c r="AGC93" s="108"/>
      <c r="AGD93" s="108"/>
      <c r="AGE93" s="108"/>
      <c r="AGF93" s="108"/>
      <c r="AGG93" s="108"/>
      <c r="AGH93" s="108"/>
      <c r="AGI93" s="108"/>
      <c r="AGJ93" s="108"/>
      <c r="AGK93" s="108"/>
      <c r="AGL93" s="108"/>
      <c r="AGM93" s="108"/>
      <c r="AGN93" s="108"/>
      <c r="AGO93" s="108"/>
      <c r="AGP93" s="108"/>
      <c r="AGQ93" s="108"/>
      <c r="AGR93" s="108"/>
      <c r="AGS93" s="108"/>
      <c r="AGT93" s="108"/>
      <c r="AGU93" s="108"/>
      <c r="AGV93" s="108"/>
      <c r="AGW93" s="108"/>
      <c r="AGX93" s="108"/>
      <c r="AGY93" s="108"/>
      <c r="AGZ93" s="108"/>
      <c r="AHA93" s="108"/>
      <c r="AHB93" s="108"/>
      <c r="AHC93" s="108"/>
      <c r="AHD93" s="108"/>
      <c r="AHE93" s="108"/>
      <c r="AHF93" s="108"/>
      <c r="AHG93" s="108"/>
      <c r="AHH93" s="108"/>
      <c r="AHI93" s="108"/>
      <c r="AHJ93" s="108"/>
      <c r="AHK93" s="108"/>
      <c r="AHL93" s="108"/>
      <c r="AHM93" s="108"/>
      <c r="AHN93" s="108"/>
      <c r="AHO93" s="108"/>
      <c r="AHP93" s="108"/>
      <c r="AHQ93" s="108"/>
      <c r="AHR93" s="108"/>
      <c r="AHS93" s="108"/>
      <c r="AHT93" s="108"/>
      <c r="AHU93" s="108"/>
      <c r="AHV93" s="108"/>
      <c r="AHW93" s="108"/>
      <c r="AHX93" s="108"/>
      <c r="AHY93" s="108"/>
      <c r="AHZ93" s="108"/>
      <c r="AIA93" s="108"/>
      <c r="AIB93" s="108"/>
      <c r="AIC93" s="108"/>
      <c r="AID93" s="108"/>
      <c r="AIE93" s="108"/>
      <c r="AIF93" s="108"/>
      <c r="AIG93" s="108"/>
      <c r="AIH93" s="108"/>
      <c r="AII93" s="108"/>
      <c r="AIJ93" s="108"/>
      <c r="AIK93" s="108"/>
      <c r="AIL93" s="108"/>
      <c r="AIM93" s="108"/>
      <c r="AIN93" s="108"/>
      <c r="AIO93" s="108"/>
      <c r="AIP93" s="108"/>
      <c r="AIQ93" s="108"/>
      <c r="AIR93" s="108"/>
      <c r="AIS93" s="108"/>
      <c r="AIT93" s="108"/>
      <c r="AIU93" s="108"/>
      <c r="AIV93" s="108"/>
      <c r="AIW93" s="108"/>
      <c r="AIX93" s="108"/>
      <c r="AIY93" s="108"/>
      <c r="AIZ93" s="108"/>
      <c r="AJA93" s="108"/>
      <c r="AJB93" s="108"/>
      <c r="AJC93" s="108"/>
      <c r="AJD93" s="108"/>
      <c r="AJE93" s="108"/>
      <c r="AJF93" s="108"/>
      <c r="AJG93" s="108"/>
      <c r="AJH93" s="108"/>
      <c r="AJI93" s="108"/>
      <c r="AJJ93" s="108"/>
      <c r="AJK93" s="108"/>
      <c r="AJL93" s="108"/>
      <c r="AJM93" s="108"/>
      <c r="AJN93" s="108"/>
      <c r="AJO93" s="108"/>
      <c r="AJP93" s="108"/>
      <c r="AJQ93" s="108"/>
      <c r="AJR93" s="108"/>
      <c r="AJS93" s="108"/>
      <c r="AJT93" s="108"/>
      <c r="AJU93" s="108"/>
      <c r="AJV93" s="108"/>
      <c r="AJW93" s="108"/>
      <c r="AJX93" s="108"/>
      <c r="AJY93" s="108"/>
      <c r="AJZ93" s="108"/>
      <c r="AKA93" s="108"/>
      <c r="AKB93" s="108"/>
      <c r="AKC93" s="108"/>
      <c r="AKD93" s="108"/>
      <c r="AKE93" s="108"/>
      <c r="AKF93" s="108"/>
      <c r="AKG93" s="108"/>
      <c r="AKH93" s="108"/>
      <c r="AKI93" s="108"/>
      <c r="AKJ93" s="108"/>
      <c r="AKK93" s="108"/>
      <c r="AKL93" s="108"/>
      <c r="AKM93" s="108"/>
      <c r="AKN93" s="108"/>
      <c r="AKO93" s="108"/>
      <c r="AKP93" s="108"/>
      <c r="AKQ93" s="108"/>
      <c r="AKR93" s="108"/>
      <c r="AKS93" s="108"/>
      <c r="AKT93" s="108"/>
      <c r="AKU93" s="108"/>
      <c r="AKV93" s="108"/>
      <c r="AKW93" s="108"/>
      <c r="AKX93" s="108"/>
      <c r="AKY93" s="108"/>
      <c r="AKZ93" s="108"/>
      <c r="ALA93" s="108"/>
      <c r="ALB93" s="108"/>
      <c r="ALC93" s="108"/>
      <c r="ALD93" s="108"/>
      <c r="ALE93" s="108"/>
      <c r="ALF93" s="108"/>
      <c r="ALG93" s="108"/>
      <c r="ALH93" s="108"/>
      <c r="ALI93" s="108"/>
      <c r="ALJ93" s="108"/>
      <c r="ALK93" s="108"/>
      <c r="ALL93" s="108"/>
      <c r="ALM93" s="108"/>
      <c r="ALN93" s="108"/>
      <c r="ALO93" s="108"/>
      <c r="ALP93" s="108"/>
      <c r="ALQ93" s="108"/>
      <c r="ALR93" s="108"/>
      <c r="ALS93" s="108"/>
      <c r="ALT93" s="108"/>
      <c r="ALU93" s="108"/>
      <c r="ALV93" s="108"/>
      <c r="ALW93" s="108"/>
      <c r="ALX93" s="108"/>
      <c r="ALY93" s="108"/>
      <c r="ALZ93" s="108"/>
      <c r="AMA93" s="108"/>
      <c r="AMB93" s="108"/>
      <c r="AMC93" s="108"/>
      <c r="AMD93" s="108"/>
      <c r="AME93" s="108"/>
      <c r="AMF93" s="108"/>
      <c r="AMG93" s="108"/>
      <c r="AMH93" s="108"/>
      <c r="AMI93" s="108"/>
      <c r="AMJ93" s="108"/>
      <c r="AMK93" s="108"/>
      <c r="AML93" s="108"/>
      <c r="AMM93" s="108"/>
      <c r="AMN93" s="108"/>
      <c r="AMO93" s="108"/>
      <c r="AMP93" s="108"/>
      <c r="AMQ93" s="108"/>
      <c r="AMR93" s="108"/>
      <c r="AMS93" s="108"/>
      <c r="AMT93" s="108"/>
      <c r="AMU93" s="108"/>
      <c r="AMV93" s="108"/>
      <c r="AMW93" s="108"/>
      <c r="AMX93" s="108"/>
      <c r="AMY93" s="108"/>
      <c r="AMZ93" s="108"/>
      <c r="ANA93" s="108"/>
      <c r="ANB93" s="108"/>
      <c r="ANC93" s="108"/>
      <c r="AND93" s="108"/>
      <c r="ANE93" s="108"/>
      <c r="ANF93" s="108"/>
      <c r="ANG93" s="108"/>
      <c r="ANH93" s="108"/>
      <c r="ANI93" s="108"/>
      <c r="ANJ93" s="108"/>
      <c r="ANK93" s="108"/>
      <c r="ANL93" s="108"/>
      <c r="ANM93" s="108"/>
      <c r="ANN93" s="108"/>
      <c r="ANO93" s="108"/>
      <c r="ANP93" s="108"/>
      <c r="ANQ93" s="108"/>
      <c r="ANR93" s="108"/>
      <c r="ANS93" s="108"/>
      <c r="ANT93" s="108"/>
      <c r="ANU93" s="108"/>
      <c r="ANV93" s="108"/>
      <c r="ANW93" s="108"/>
      <c r="ANX93" s="108"/>
      <c r="ANY93" s="108"/>
      <c r="ANZ93" s="108"/>
      <c r="AOA93" s="108"/>
      <c r="AOB93" s="108"/>
      <c r="AOC93" s="108"/>
      <c r="AOD93" s="108"/>
      <c r="AOE93" s="108"/>
      <c r="AOF93" s="108"/>
      <c r="AOG93" s="108"/>
      <c r="AOH93" s="108"/>
      <c r="AOI93" s="108"/>
      <c r="AOJ93" s="108"/>
      <c r="AOK93" s="108"/>
      <c r="AOL93" s="108"/>
      <c r="AOM93" s="108"/>
      <c r="AON93" s="108"/>
      <c r="AOO93" s="108"/>
      <c r="AOP93" s="108"/>
      <c r="AOQ93" s="108"/>
      <c r="AOR93" s="108"/>
      <c r="AOS93" s="108"/>
      <c r="AOT93" s="108"/>
      <c r="AOU93" s="108"/>
      <c r="AOV93" s="108"/>
      <c r="AOW93" s="108"/>
      <c r="AOX93" s="108"/>
      <c r="AOY93" s="108"/>
      <c r="AOZ93" s="108"/>
      <c r="APA93" s="108"/>
      <c r="APB93" s="108"/>
      <c r="APC93" s="108"/>
      <c r="APD93" s="108"/>
      <c r="APE93" s="108"/>
      <c r="APF93" s="108"/>
      <c r="APG93" s="108"/>
      <c r="APH93" s="108"/>
      <c r="API93" s="108"/>
      <c r="APJ93" s="108"/>
      <c r="APK93" s="108"/>
      <c r="APL93" s="108"/>
      <c r="APM93" s="108"/>
      <c r="APN93" s="108"/>
      <c r="APO93" s="108"/>
      <c r="APP93" s="108"/>
      <c r="APQ93" s="108"/>
      <c r="APR93" s="108"/>
      <c r="APS93" s="108"/>
      <c r="APT93" s="108"/>
      <c r="APU93" s="108"/>
      <c r="APV93" s="108"/>
      <c r="APW93" s="108"/>
      <c r="APX93" s="108"/>
      <c r="APY93" s="108"/>
      <c r="APZ93" s="108"/>
      <c r="AQA93" s="108"/>
      <c r="AQB93" s="108"/>
      <c r="AQC93" s="108"/>
      <c r="AQD93" s="108"/>
      <c r="AQE93" s="108"/>
      <c r="AQF93" s="108"/>
      <c r="AQG93" s="108"/>
      <c r="AQH93" s="108"/>
      <c r="AQI93" s="108"/>
      <c r="AQJ93" s="108"/>
      <c r="AQK93" s="108"/>
      <c r="AQL93" s="108"/>
      <c r="AQM93" s="108"/>
      <c r="AQN93" s="108"/>
      <c r="AQO93" s="108"/>
      <c r="AQP93" s="108"/>
      <c r="AQQ93" s="108"/>
      <c r="AQR93" s="108"/>
      <c r="AQS93" s="108"/>
      <c r="AQT93" s="108"/>
      <c r="AQU93" s="108"/>
      <c r="AQV93" s="108"/>
      <c r="AQW93" s="108"/>
      <c r="AQX93" s="108"/>
      <c r="AQY93" s="108"/>
      <c r="AQZ93" s="108"/>
      <c r="ARA93" s="108"/>
      <c r="ARB93" s="108"/>
      <c r="ARC93" s="108"/>
      <c r="ARD93" s="108"/>
      <c r="ARE93" s="108"/>
      <c r="ARF93" s="108"/>
      <c r="ARG93" s="108"/>
      <c r="ARH93" s="108"/>
      <c r="ARI93" s="108"/>
      <c r="ARJ93" s="108"/>
      <c r="ARK93" s="108"/>
      <c r="ARL93" s="108"/>
      <c r="ARM93" s="108"/>
      <c r="ARN93" s="108"/>
      <c r="ARO93" s="108"/>
      <c r="ARP93" s="108"/>
      <c r="ARQ93" s="108"/>
      <c r="ARR93" s="108"/>
      <c r="ARS93" s="108"/>
      <c r="ART93" s="108"/>
      <c r="ARU93" s="108"/>
      <c r="ARV93" s="108"/>
      <c r="ARW93" s="108"/>
      <c r="ARX93" s="108"/>
      <c r="ARY93" s="108"/>
      <c r="ARZ93" s="108"/>
      <c r="ASA93" s="108"/>
      <c r="ASB93" s="108"/>
      <c r="ASC93" s="108"/>
      <c r="ASD93" s="108"/>
      <c r="ASE93" s="108"/>
      <c r="ASF93" s="108"/>
      <c r="ASG93" s="108"/>
      <c r="ASH93" s="108"/>
      <c r="ASI93" s="108"/>
      <c r="ASJ93" s="108"/>
      <c r="ASK93" s="108"/>
      <c r="ASL93" s="108"/>
      <c r="ASM93" s="108"/>
      <c r="ASN93" s="108"/>
      <c r="ASO93" s="108"/>
      <c r="ASP93" s="108"/>
      <c r="ASQ93" s="108"/>
      <c r="ASR93" s="108"/>
      <c r="ASS93" s="108"/>
      <c r="AST93" s="108"/>
      <c r="ASU93" s="108"/>
      <c r="ASV93" s="108"/>
      <c r="ASW93" s="108"/>
      <c r="ASX93" s="108"/>
      <c r="ASY93" s="108"/>
      <c r="ASZ93" s="108"/>
      <c r="ATA93" s="108"/>
      <c r="ATB93" s="108"/>
      <c r="ATC93" s="108"/>
      <c r="ATD93" s="108"/>
      <c r="ATE93" s="108"/>
      <c r="ATF93" s="108"/>
      <c r="ATG93" s="108"/>
      <c r="ATH93" s="108"/>
      <c r="ATI93" s="108"/>
      <c r="ATJ93" s="108"/>
      <c r="ATK93" s="108"/>
      <c r="ATL93" s="108"/>
      <c r="ATM93" s="108"/>
      <c r="ATN93" s="108"/>
      <c r="ATO93" s="108"/>
      <c r="ATP93" s="108"/>
      <c r="ATQ93" s="108"/>
      <c r="ATR93" s="108"/>
      <c r="ATS93" s="108"/>
      <c r="ATT93" s="108"/>
      <c r="ATU93" s="108"/>
      <c r="ATV93" s="108"/>
      <c r="ATW93" s="108"/>
      <c r="ATX93" s="108"/>
      <c r="ATY93" s="108"/>
      <c r="ATZ93" s="108"/>
      <c r="AUA93" s="108"/>
      <c r="AUB93" s="108"/>
      <c r="AUC93" s="108"/>
      <c r="AUD93" s="108"/>
      <c r="AUE93" s="108"/>
      <c r="AUF93" s="108"/>
      <c r="AUG93" s="108"/>
      <c r="AUH93" s="108"/>
      <c r="AUI93" s="108"/>
      <c r="AUJ93" s="108"/>
      <c r="AUK93" s="108"/>
      <c r="AUL93" s="108"/>
      <c r="AUM93" s="108"/>
      <c r="AUN93" s="108"/>
      <c r="AUO93" s="108"/>
      <c r="AUP93" s="108"/>
      <c r="AUQ93" s="108"/>
      <c r="AUR93" s="108"/>
      <c r="AUS93" s="108"/>
      <c r="AUT93" s="108"/>
      <c r="AUU93" s="108"/>
      <c r="AUV93" s="108"/>
      <c r="AUW93" s="108"/>
      <c r="AUX93" s="108"/>
      <c r="AUY93" s="108"/>
      <c r="AUZ93" s="108"/>
      <c r="AVA93" s="108"/>
      <c r="AVB93" s="108"/>
      <c r="AVC93" s="108"/>
      <c r="AVD93" s="108"/>
      <c r="AVE93" s="108"/>
      <c r="AVF93" s="108"/>
      <c r="AVG93" s="108"/>
      <c r="AVH93" s="108"/>
      <c r="AVI93" s="108"/>
      <c r="AVJ93" s="108"/>
      <c r="AVK93" s="108"/>
      <c r="AVL93" s="108"/>
      <c r="AVM93" s="108"/>
      <c r="AVN93" s="108"/>
      <c r="AVO93" s="108"/>
      <c r="AVP93" s="108"/>
      <c r="AVQ93" s="108"/>
      <c r="AVR93" s="108"/>
      <c r="AVS93" s="108"/>
      <c r="AVT93" s="108"/>
      <c r="AVU93" s="108"/>
      <c r="AVV93" s="108"/>
      <c r="AVW93" s="108"/>
      <c r="AVX93" s="108"/>
      <c r="AVY93" s="108"/>
      <c r="AVZ93" s="108"/>
      <c r="AWA93" s="108"/>
      <c r="AWB93" s="108"/>
      <c r="AWC93" s="108"/>
      <c r="AWD93" s="108"/>
      <c r="AWE93" s="108"/>
      <c r="AWF93" s="108"/>
      <c r="AWG93" s="108"/>
      <c r="AWH93" s="108"/>
      <c r="AWI93" s="108"/>
      <c r="AWJ93" s="108"/>
      <c r="AWK93" s="108"/>
      <c r="AWL93" s="108"/>
      <c r="AWM93" s="108"/>
      <c r="AWN93" s="108"/>
      <c r="AWO93" s="108"/>
      <c r="AWP93" s="108"/>
      <c r="AWQ93" s="108"/>
      <c r="AWR93" s="108"/>
      <c r="AWS93" s="108"/>
      <c r="AWT93" s="108"/>
      <c r="AWU93" s="108"/>
      <c r="AWV93" s="108"/>
      <c r="AWW93" s="108"/>
      <c r="AWX93" s="108"/>
      <c r="AWY93" s="108"/>
      <c r="AWZ93" s="108"/>
      <c r="AXA93" s="108"/>
      <c r="AXB93" s="108"/>
      <c r="AXC93" s="108"/>
      <c r="AXD93" s="108"/>
      <c r="AXE93" s="108"/>
      <c r="AXF93" s="108"/>
      <c r="AXG93" s="108"/>
      <c r="AXH93" s="108"/>
      <c r="AXI93" s="108"/>
      <c r="AXJ93" s="108"/>
      <c r="AXK93" s="108"/>
      <c r="AXL93" s="108"/>
      <c r="AXM93" s="108"/>
      <c r="AXN93" s="108"/>
      <c r="AXO93" s="108"/>
      <c r="AXP93" s="108"/>
      <c r="AXQ93" s="108"/>
      <c r="AXR93" s="108"/>
      <c r="AXS93" s="108"/>
      <c r="AXT93" s="108"/>
      <c r="AXU93" s="108"/>
      <c r="AXV93" s="108"/>
      <c r="AXW93" s="108"/>
      <c r="AXX93" s="108"/>
      <c r="AXY93" s="108"/>
      <c r="AXZ93" s="108"/>
      <c r="AYA93" s="108"/>
      <c r="AYB93" s="108"/>
      <c r="AYC93" s="108"/>
      <c r="AYD93" s="108"/>
      <c r="AYE93" s="108"/>
      <c r="AYF93" s="108"/>
      <c r="AYG93" s="108"/>
      <c r="AYH93" s="108"/>
      <c r="AYI93" s="108"/>
      <c r="AYJ93" s="108"/>
      <c r="AYK93" s="108"/>
      <c r="AYL93" s="108"/>
      <c r="AYM93" s="108"/>
      <c r="AYN93" s="108"/>
      <c r="AYO93" s="108"/>
      <c r="AYP93" s="108"/>
      <c r="AYQ93" s="108"/>
      <c r="AYR93" s="108"/>
      <c r="AYS93" s="108"/>
      <c r="AYT93" s="108"/>
      <c r="AYU93" s="108"/>
      <c r="AYV93" s="108"/>
      <c r="AYW93" s="108"/>
      <c r="AYX93" s="108"/>
      <c r="AYY93" s="108"/>
      <c r="AYZ93" s="108"/>
      <c r="AZA93" s="108"/>
      <c r="AZB93" s="108"/>
      <c r="AZC93" s="108"/>
      <c r="AZD93" s="108"/>
      <c r="AZE93" s="108"/>
      <c r="AZF93" s="108"/>
      <c r="AZG93" s="108"/>
      <c r="AZH93" s="108"/>
      <c r="AZI93" s="108"/>
      <c r="AZJ93" s="108"/>
      <c r="AZK93" s="108"/>
      <c r="AZL93" s="108"/>
      <c r="AZM93" s="108"/>
      <c r="AZN93" s="108"/>
      <c r="AZO93" s="108"/>
      <c r="AZP93" s="108"/>
      <c r="AZQ93" s="108"/>
      <c r="AZR93" s="108"/>
      <c r="AZS93" s="108"/>
      <c r="AZT93" s="108"/>
      <c r="AZU93" s="108"/>
      <c r="AZV93" s="108"/>
      <c r="AZW93" s="108"/>
      <c r="AZX93" s="108"/>
      <c r="AZY93" s="108"/>
      <c r="AZZ93" s="108"/>
      <c r="BAA93" s="108"/>
      <c r="BAB93" s="108"/>
      <c r="BAC93" s="108"/>
      <c r="BAD93" s="108"/>
      <c r="BAE93" s="108"/>
      <c r="BAF93" s="108"/>
      <c r="BAG93" s="108"/>
      <c r="BAH93" s="108"/>
      <c r="BAI93" s="108"/>
      <c r="BAJ93" s="108"/>
      <c r="BAK93" s="108"/>
      <c r="BAL93" s="108"/>
      <c r="BAM93" s="108"/>
      <c r="BAN93" s="108"/>
      <c r="BAO93" s="108"/>
      <c r="BAP93" s="108"/>
      <c r="BAQ93" s="108"/>
      <c r="BAR93" s="108"/>
      <c r="BAS93" s="108"/>
      <c r="BAT93" s="108"/>
      <c r="BAU93" s="108"/>
      <c r="BAV93" s="108"/>
      <c r="BAW93" s="108"/>
      <c r="BAX93" s="108"/>
      <c r="BAY93" s="108"/>
      <c r="BAZ93" s="108"/>
      <c r="BBA93" s="108"/>
      <c r="BBB93" s="108"/>
      <c r="BBC93" s="108"/>
      <c r="BBD93" s="108"/>
      <c r="BBE93" s="108"/>
      <c r="BBF93" s="108"/>
      <c r="BBG93" s="108"/>
      <c r="BBH93" s="108"/>
      <c r="BBI93" s="108"/>
      <c r="BBJ93" s="108"/>
      <c r="BBK93" s="108"/>
      <c r="BBL93" s="108"/>
      <c r="BBM93" s="108"/>
      <c r="BBN93" s="108"/>
      <c r="BBO93" s="108"/>
      <c r="BBP93" s="108"/>
      <c r="BBQ93" s="108"/>
      <c r="BBR93" s="108"/>
      <c r="BBS93" s="108"/>
      <c r="BBT93" s="108"/>
      <c r="BBU93" s="108"/>
      <c r="BBV93" s="108"/>
      <c r="BBW93" s="108"/>
      <c r="BBX93" s="108"/>
      <c r="BBY93" s="108"/>
      <c r="BBZ93" s="108"/>
      <c r="BCA93" s="108"/>
      <c r="BCB93" s="108"/>
      <c r="BCC93" s="108"/>
      <c r="BCD93" s="108"/>
      <c r="BCE93" s="108"/>
      <c r="BCF93" s="108"/>
      <c r="BCG93" s="108"/>
      <c r="BCH93" s="108"/>
      <c r="BCI93" s="108"/>
      <c r="BCJ93" s="108"/>
      <c r="BCK93" s="108"/>
      <c r="BCL93" s="108"/>
      <c r="BCM93" s="108"/>
      <c r="BCN93" s="108"/>
      <c r="BCO93" s="108"/>
      <c r="BCP93" s="108"/>
      <c r="BCQ93" s="108"/>
      <c r="BCR93" s="108"/>
      <c r="BCS93" s="108"/>
      <c r="BCT93" s="108"/>
      <c r="BCU93" s="108"/>
      <c r="BCV93" s="108"/>
      <c r="BCW93" s="108"/>
      <c r="BCX93" s="108"/>
      <c r="BCY93" s="108"/>
      <c r="BCZ93" s="108"/>
      <c r="BDA93" s="108"/>
      <c r="BDB93" s="108"/>
      <c r="BDC93" s="108"/>
      <c r="BDD93" s="108"/>
      <c r="BDE93" s="108"/>
      <c r="BDF93" s="108"/>
      <c r="BDG93" s="108"/>
      <c r="BDH93" s="108"/>
      <c r="BDI93" s="108"/>
      <c r="BDJ93" s="108"/>
      <c r="BDK93" s="108"/>
      <c r="BDL93" s="108"/>
      <c r="BDM93" s="108"/>
      <c r="BDN93" s="108"/>
      <c r="BDO93" s="108"/>
      <c r="BDP93" s="108"/>
      <c r="BDQ93" s="108"/>
      <c r="BDR93" s="108"/>
      <c r="BDS93" s="108"/>
      <c r="BDT93" s="108"/>
      <c r="BDU93" s="108"/>
      <c r="BDV93" s="108"/>
      <c r="BDW93" s="108"/>
      <c r="BDX93" s="108"/>
      <c r="BDY93" s="108"/>
      <c r="BDZ93" s="108"/>
      <c r="BEA93" s="108"/>
      <c r="BEB93" s="108"/>
      <c r="BEC93" s="108"/>
      <c r="BED93" s="108"/>
      <c r="BEE93" s="108"/>
      <c r="BEF93" s="108"/>
      <c r="BEG93" s="108"/>
      <c r="BEH93" s="108"/>
      <c r="BEI93" s="108"/>
      <c r="BEJ93" s="108"/>
      <c r="BEK93" s="108"/>
      <c r="BEL93" s="108"/>
      <c r="BEM93" s="108"/>
      <c r="BEN93" s="108"/>
      <c r="BEO93" s="108"/>
      <c r="BEP93" s="108"/>
      <c r="BEQ93" s="108"/>
      <c r="BER93" s="108"/>
      <c r="BES93" s="108"/>
      <c r="BET93" s="108"/>
      <c r="BEU93" s="108"/>
      <c r="BEV93" s="108"/>
      <c r="BEW93" s="108"/>
      <c r="BEX93" s="108"/>
      <c r="BEY93" s="108"/>
      <c r="BEZ93" s="108"/>
      <c r="BFA93" s="108"/>
      <c r="BFB93" s="108"/>
      <c r="BFC93" s="108"/>
      <c r="BFD93" s="108"/>
      <c r="BFE93" s="108"/>
      <c r="BFF93" s="108"/>
      <c r="BFG93" s="108"/>
      <c r="BFH93" s="108"/>
      <c r="BFI93" s="108"/>
      <c r="BFJ93" s="108"/>
      <c r="BFK93" s="108"/>
      <c r="BFL93" s="108"/>
      <c r="BFM93" s="108"/>
      <c r="BFN93" s="108"/>
      <c r="BFO93" s="108"/>
      <c r="BFP93" s="108"/>
      <c r="BFQ93" s="108"/>
      <c r="BFR93" s="108"/>
      <c r="BFS93" s="108"/>
      <c r="BFT93" s="108"/>
      <c r="BFU93" s="108"/>
      <c r="BFV93" s="108"/>
      <c r="BFW93" s="108"/>
      <c r="BFX93" s="108"/>
      <c r="BFY93" s="108"/>
      <c r="BFZ93" s="108"/>
      <c r="BGA93" s="108"/>
      <c r="BGB93" s="108"/>
      <c r="BGC93" s="108"/>
      <c r="BGD93" s="108"/>
      <c r="BGE93" s="108"/>
      <c r="BGF93" s="108"/>
      <c r="BGG93" s="108"/>
      <c r="BGH93" s="108"/>
      <c r="BGI93" s="108"/>
      <c r="BGJ93" s="108"/>
      <c r="BGK93" s="108"/>
      <c r="BGL93" s="108"/>
      <c r="BGM93" s="108"/>
      <c r="BGN93" s="108"/>
      <c r="BGO93" s="108"/>
      <c r="BGP93" s="108"/>
      <c r="BGQ93" s="108"/>
      <c r="BGR93" s="108"/>
      <c r="BGS93" s="108"/>
      <c r="BGT93" s="108"/>
      <c r="BGU93" s="108"/>
      <c r="BGV93" s="108"/>
      <c r="BGW93" s="108"/>
      <c r="BGX93" s="108"/>
      <c r="BGY93" s="108"/>
      <c r="BGZ93" s="108"/>
      <c r="BHA93" s="108"/>
      <c r="BHB93" s="108"/>
      <c r="BHC93" s="108"/>
      <c r="BHD93" s="108"/>
      <c r="BHE93" s="108"/>
      <c r="BHF93" s="108"/>
      <c r="BHG93" s="108"/>
      <c r="BHH93" s="108"/>
      <c r="BHI93" s="108"/>
      <c r="BHJ93" s="108"/>
      <c r="BHK93" s="108"/>
      <c r="BHL93" s="108"/>
      <c r="BHM93" s="108"/>
      <c r="BHN93" s="108"/>
      <c r="BHO93" s="108"/>
      <c r="BHP93" s="108"/>
      <c r="BHQ93" s="108"/>
      <c r="BHR93" s="108"/>
      <c r="BHS93" s="108"/>
      <c r="BHT93" s="108"/>
      <c r="BHU93" s="108"/>
      <c r="BHV93" s="108"/>
      <c r="BHW93" s="108"/>
      <c r="BHX93" s="108"/>
      <c r="BHY93" s="108"/>
      <c r="BHZ93" s="108"/>
      <c r="BIA93" s="108"/>
      <c r="BIB93" s="108"/>
      <c r="BIC93" s="108"/>
      <c r="BID93" s="108"/>
      <c r="BIE93" s="108"/>
      <c r="BIF93" s="108"/>
      <c r="BIG93" s="108"/>
      <c r="BIH93" s="108"/>
      <c r="BII93" s="108"/>
      <c r="BIJ93" s="108"/>
      <c r="BIK93" s="108"/>
      <c r="BIL93" s="108"/>
      <c r="BIM93" s="108"/>
      <c r="BIN93" s="108"/>
      <c r="BIO93" s="108"/>
      <c r="BIP93" s="108"/>
      <c r="BIQ93" s="108"/>
      <c r="BIR93" s="108"/>
      <c r="BIS93" s="108"/>
      <c r="BIT93" s="108"/>
      <c r="BIU93" s="108"/>
      <c r="BIV93" s="108"/>
      <c r="BIW93" s="108"/>
      <c r="BIX93" s="108"/>
      <c r="BIY93" s="108"/>
      <c r="BIZ93" s="108"/>
      <c r="BJA93" s="108"/>
      <c r="BJB93" s="108"/>
      <c r="BJC93" s="108"/>
      <c r="BJD93" s="108"/>
      <c r="BJE93" s="108"/>
      <c r="BJF93" s="108"/>
      <c r="BJG93" s="108"/>
      <c r="BJH93" s="108"/>
      <c r="BJI93" s="108"/>
      <c r="BJJ93" s="108"/>
      <c r="BJK93" s="108"/>
      <c r="BJL93" s="108"/>
      <c r="BJM93" s="108"/>
      <c r="BJN93" s="108"/>
      <c r="BJO93" s="108"/>
      <c r="BJP93" s="108"/>
      <c r="BJQ93" s="108"/>
      <c r="BJR93" s="108"/>
      <c r="BJS93" s="108"/>
      <c r="BJT93" s="108"/>
      <c r="BJU93" s="108"/>
      <c r="BJV93" s="108"/>
      <c r="BJW93" s="108"/>
      <c r="BJX93" s="108"/>
      <c r="BJY93" s="108"/>
      <c r="BJZ93" s="108"/>
      <c r="BKA93" s="108"/>
      <c r="BKB93" s="108"/>
      <c r="BKC93" s="108"/>
      <c r="BKD93" s="108"/>
      <c r="BKE93" s="108"/>
      <c r="BKF93" s="108"/>
      <c r="BKG93" s="108"/>
      <c r="BKH93" s="108"/>
      <c r="BKI93" s="108"/>
      <c r="BKJ93" s="108"/>
      <c r="BKK93" s="108"/>
      <c r="BKL93" s="108"/>
      <c r="BKM93" s="108"/>
      <c r="BKN93" s="108"/>
      <c r="BKO93" s="108"/>
      <c r="BKP93" s="108"/>
      <c r="BKQ93" s="108"/>
      <c r="BKR93" s="108"/>
      <c r="BKS93" s="108"/>
      <c r="BKT93" s="108"/>
      <c r="BKU93" s="108"/>
      <c r="BKV93" s="108"/>
      <c r="BKW93" s="108"/>
      <c r="BKX93" s="108"/>
      <c r="BKY93" s="108"/>
      <c r="BKZ93" s="108"/>
      <c r="BLA93" s="108"/>
      <c r="BLB93" s="108"/>
      <c r="BLC93" s="108"/>
      <c r="BLD93" s="108"/>
      <c r="BLE93" s="108"/>
      <c r="BLF93" s="108"/>
      <c r="BLG93" s="108"/>
      <c r="BLH93" s="108"/>
      <c r="BLI93" s="108"/>
      <c r="BLJ93" s="108"/>
      <c r="BLK93" s="108"/>
      <c r="BLL93" s="108"/>
      <c r="BLM93" s="108"/>
      <c r="BLN93" s="108"/>
      <c r="BLO93" s="108"/>
      <c r="BLP93" s="108"/>
      <c r="BLQ93" s="108"/>
      <c r="BLR93" s="108"/>
      <c r="BLS93" s="108"/>
      <c r="BLT93" s="108"/>
      <c r="BLU93" s="108"/>
      <c r="BLV93" s="108"/>
      <c r="BLW93" s="108"/>
      <c r="BLX93" s="108"/>
      <c r="BLY93" s="108"/>
      <c r="BLZ93" s="108"/>
      <c r="BMA93" s="108"/>
      <c r="BMB93" s="108"/>
      <c r="BMC93" s="108"/>
      <c r="BMD93" s="108"/>
      <c r="BME93" s="108"/>
      <c r="BMF93" s="108"/>
      <c r="BMG93" s="108"/>
      <c r="BMH93" s="108"/>
      <c r="BMI93" s="108"/>
      <c r="BMJ93" s="108"/>
      <c r="BMK93" s="108"/>
      <c r="BML93" s="108"/>
      <c r="BMM93" s="108"/>
      <c r="BMN93" s="108"/>
      <c r="BMO93" s="108"/>
      <c r="BMP93" s="108"/>
      <c r="BMQ93" s="108"/>
      <c r="BMR93" s="108"/>
      <c r="BMS93" s="108"/>
      <c r="BMT93" s="108"/>
      <c r="BMU93" s="108"/>
      <c r="BMV93" s="108"/>
      <c r="BMW93" s="108"/>
      <c r="BMX93" s="108"/>
      <c r="BMY93" s="108"/>
      <c r="BMZ93" s="108"/>
      <c r="BNA93" s="108"/>
      <c r="BNB93" s="108"/>
      <c r="BNC93" s="108"/>
      <c r="BND93" s="108"/>
      <c r="BNE93" s="108"/>
      <c r="BNF93" s="108"/>
      <c r="BNG93" s="108"/>
      <c r="BNH93" s="108"/>
      <c r="BNI93" s="108"/>
      <c r="BNJ93" s="108"/>
      <c r="BNK93" s="108"/>
      <c r="BNL93" s="108"/>
      <c r="BNM93" s="108"/>
      <c r="BNN93" s="108"/>
      <c r="BNO93" s="108"/>
      <c r="BNP93" s="108"/>
      <c r="BNQ93" s="108"/>
      <c r="BNR93" s="108"/>
      <c r="BNS93" s="108"/>
      <c r="BNT93" s="108"/>
      <c r="BNU93" s="108"/>
      <c r="BNV93" s="108"/>
      <c r="BNW93" s="108"/>
      <c r="BNX93" s="108"/>
      <c r="BNY93" s="108"/>
      <c r="BNZ93" s="108"/>
      <c r="BOA93" s="108"/>
      <c r="BOB93" s="108"/>
      <c r="BOC93" s="108"/>
      <c r="BOD93" s="108"/>
      <c r="BOE93" s="108"/>
      <c r="BOF93" s="108"/>
      <c r="BOG93" s="108"/>
      <c r="BOH93" s="108"/>
      <c r="BOI93" s="108"/>
      <c r="BOJ93" s="108"/>
      <c r="BOK93" s="108"/>
      <c r="BOL93" s="108"/>
      <c r="BOM93" s="108"/>
      <c r="BON93" s="108"/>
      <c r="BOO93" s="108"/>
      <c r="BOP93" s="108"/>
      <c r="BOQ93" s="108"/>
      <c r="BOR93" s="108"/>
      <c r="BOS93" s="108"/>
      <c r="BOT93" s="108"/>
      <c r="BOU93" s="108"/>
      <c r="BOV93" s="108"/>
      <c r="BOW93" s="108"/>
      <c r="BOX93" s="108"/>
      <c r="BOY93" s="108"/>
      <c r="BOZ93" s="108"/>
      <c r="BPA93" s="108"/>
      <c r="BPB93" s="108"/>
      <c r="BPC93" s="108"/>
      <c r="BPD93" s="108"/>
      <c r="BPE93" s="108"/>
      <c r="BPF93" s="108"/>
      <c r="BPG93" s="108"/>
      <c r="BPH93" s="108"/>
      <c r="BPI93" s="108"/>
      <c r="BPJ93" s="108"/>
      <c r="BPK93" s="108"/>
      <c r="BPL93" s="108"/>
      <c r="BPM93" s="108"/>
      <c r="BPN93" s="108"/>
      <c r="BPO93" s="108"/>
      <c r="BPP93" s="108"/>
      <c r="BPQ93" s="108"/>
      <c r="BPR93" s="108"/>
      <c r="BPS93" s="108"/>
      <c r="BPT93" s="108"/>
      <c r="BPU93" s="108"/>
      <c r="BPV93" s="108"/>
      <c r="BPW93" s="108"/>
      <c r="BPX93" s="108"/>
      <c r="BPY93" s="108"/>
      <c r="BPZ93" s="108"/>
      <c r="BQA93" s="108"/>
      <c r="BQB93" s="108"/>
      <c r="BQC93" s="108"/>
      <c r="BQD93" s="108"/>
      <c r="BQE93" s="108"/>
      <c r="BQF93" s="108"/>
      <c r="BQG93" s="108"/>
      <c r="BQH93" s="108"/>
      <c r="BQI93" s="108"/>
      <c r="BQJ93" s="108"/>
      <c r="BQK93" s="108"/>
      <c r="BQL93" s="108"/>
      <c r="BQM93" s="108"/>
      <c r="BQN93" s="108"/>
      <c r="BQO93" s="108"/>
      <c r="BQP93" s="108"/>
      <c r="BQQ93" s="108"/>
      <c r="BQR93" s="108"/>
      <c r="BQS93" s="108"/>
      <c r="BQT93" s="108"/>
      <c r="BQU93" s="108"/>
      <c r="BQV93" s="108"/>
      <c r="BQW93" s="108"/>
      <c r="BQX93" s="108"/>
      <c r="BQY93" s="108"/>
      <c r="BQZ93" s="108"/>
      <c r="BRA93" s="108"/>
      <c r="BRB93" s="108"/>
      <c r="BRC93" s="108"/>
      <c r="BRD93" s="108"/>
      <c r="BRE93" s="108"/>
      <c r="BRF93" s="108"/>
      <c r="BRG93" s="108"/>
      <c r="BRH93" s="108"/>
      <c r="BRI93" s="108"/>
      <c r="BRJ93" s="108"/>
      <c r="BRK93" s="108"/>
      <c r="BRL93" s="108"/>
      <c r="BRM93" s="108"/>
      <c r="BRN93" s="108"/>
      <c r="BRO93" s="108"/>
      <c r="BRP93" s="108"/>
      <c r="BRQ93" s="108"/>
      <c r="BRR93" s="108"/>
      <c r="BRS93" s="108"/>
      <c r="BRT93" s="108"/>
      <c r="BRU93" s="108"/>
      <c r="BRV93" s="108"/>
      <c r="BRW93" s="108"/>
      <c r="BRX93" s="108"/>
      <c r="BRY93" s="108"/>
      <c r="BRZ93" s="108"/>
      <c r="BSA93" s="108"/>
      <c r="BSB93" s="108"/>
      <c r="BSC93" s="108"/>
      <c r="BSD93" s="108"/>
      <c r="BSE93" s="108"/>
      <c r="BSF93" s="108"/>
      <c r="BSG93" s="108"/>
      <c r="BSH93" s="108"/>
      <c r="BSI93" s="108"/>
      <c r="BSJ93" s="108"/>
      <c r="BSK93" s="108"/>
      <c r="BSL93" s="108"/>
      <c r="BSM93" s="108"/>
      <c r="BSN93" s="108"/>
      <c r="BSO93" s="108"/>
      <c r="BSP93" s="108"/>
      <c r="BSQ93" s="108"/>
      <c r="BSR93" s="108"/>
      <c r="BSS93" s="108"/>
      <c r="BST93" s="108"/>
      <c r="BSU93" s="108"/>
      <c r="BSV93" s="108"/>
      <c r="BSW93" s="108"/>
      <c r="BSX93" s="108"/>
      <c r="BSY93" s="108"/>
      <c r="BSZ93" s="108"/>
      <c r="BTA93" s="108"/>
      <c r="BTB93" s="108"/>
      <c r="BTC93" s="108"/>
      <c r="BTD93" s="108"/>
      <c r="BTE93" s="108"/>
      <c r="BTF93" s="108"/>
      <c r="BTG93" s="108"/>
      <c r="BTH93" s="108"/>
      <c r="BTI93" s="108"/>
      <c r="BTJ93" s="108"/>
      <c r="BTK93" s="108"/>
      <c r="BTL93" s="108"/>
      <c r="BTM93" s="108"/>
      <c r="BTN93" s="108"/>
      <c r="BTO93" s="108"/>
      <c r="BTP93" s="108"/>
      <c r="BTQ93" s="108"/>
      <c r="BTR93" s="108"/>
      <c r="BTS93" s="108"/>
      <c r="BTT93" s="108"/>
      <c r="BTU93" s="108"/>
      <c r="BTV93" s="108"/>
      <c r="BTW93" s="108"/>
    </row>
    <row r="94" spans="1:1895" s="3" customFormat="1" ht="11.25" customHeight="1" x14ac:dyDescent="0.2">
      <c r="A94" s="76"/>
      <c r="B94" s="74" t="s">
        <v>443</v>
      </c>
      <c r="C94" s="74" t="s">
        <v>153</v>
      </c>
      <c r="D94" s="74" t="s">
        <v>434</v>
      </c>
      <c r="E94" s="74" t="s">
        <v>22</v>
      </c>
      <c r="F94" s="74" t="s">
        <v>35</v>
      </c>
      <c r="G94" s="73">
        <v>17000</v>
      </c>
      <c r="H94" s="73">
        <v>0</v>
      </c>
      <c r="I94" s="73">
        <v>25</v>
      </c>
      <c r="J94" s="73">
        <f t="shared" si="36"/>
        <v>487.9</v>
      </c>
      <c r="K94" s="72">
        <f t="shared" si="37"/>
        <v>516.79999999999995</v>
      </c>
      <c r="L94" s="72">
        <f t="shared" si="38"/>
        <v>1205.3000000000002</v>
      </c>
      <c r="M94" s="73">
        <f t="shared" si="39"/>
        <v>1207</v>
      </c>
      <c r="N94" s="73">
        <f t="shared" si="42"/>
        <v>195.5</v>
      </c>
      <c r="O94" s="72">
        <v>8239.41</v>
      </c>
      <c r="P94" s="72">
        <f t="shared" si="40"/>
        <v>9269.11</v>
      </c>
      <c r="Q94" s="72">
        <f t="shared" si="41"/>
        <v>7730.8899999999994</v>
      </c>
    </row>
    <row r="95" spans="1:1895" s="3" customFormat="1" ht="12.75" x14ac:dyDescent="0.2">
      <c r="A95" s="115"/>
      <c r="B95" s="74" t="s">
        <v>442</v>
      </c>
      <c r="C95" s="74" t="s">
        <v>153</v>
      </c>
      <c r="D95" s="74" t="s">
        <v>152</v>
      </c>
      <c r="E95" s="74" t="s">
        <v>22</v>
      </c>
      <c r="F95" s="74" t="s">
        <v>21</v>
      </c>
      <c r="G95" s="73">
        <v>18000</v>
      </c>
      <c r="H95" s="73">
        <v>0</v>
      </c>
      <c r="I95" s="73">
        <v>25</v>
      </c>
      <c r="J95" s="73">
        <f t="shared" si="36"/>
        <v>516.6</v>
      </c>
      <c r="K95" s="72">
        <f t="shared" si="37"/>
        <v>547.20000000000005</v>
      </c>
      <c r="L95" s="72">
        <f t="shared" si="38"/>
        <v>1276.2</v>
      </c>
      <c r="M95" s="73">
        <f t="shared" si="39"/>
        <v>1277.9999999999998</v>
      </c>
      <c r="N95" s="73">
        <f t="shared" si="42"/>
        <v>207</v>
      </c>
      <c r="O95" s="72">
        <v>6909.32</v>
      </c>
      <c r="P95" s="72">
        <f t="shared" si="40"/>
        <v>7998.12</v>
      </c>
      <c r="Q95" s="72">
        <f t="shared" si="41"/>
        <v>10001.880000000001</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15"/>
      <c r="B96" s="74" t="s">
        <v>441</v>
      </c>
      <c r="C96" s="74" t="s">
        <v>153</v>
      </c>
      <c r="D96" s="74" t="s">
        <v>434</v>
      </c>
      <c r="E96" s="74" t="s">
        <v>22</v>
      </c>
      <c r="F96" s="74" t="s">
        <v>35</v>
      </c>
      <c r="G96" s="73">
        <v>17000</v>
      </c>
      <c r="H96" s="73">
        <v>0</v>
      </c>
      <c r="I96" s="73">
        <v>25</v>
      </c>
      <c r="J96" s="73">
        <f t="shared" si="36"/>
        <v>487.9</v>
      </c>
      <c r="K96" s="72">
        <f t="shared" si="37"/>
        <v>516.79999999999995</v>
      </c>
      <c r="L96" s="72">
        <f t="shared" si="38"/>
        <v>1205.3000000000002</v>
      </c>
      <c r="M96" s="73">
        <f t="shared" si="39"/>
        <v>1207</v>
      </c>
      <c r="N96" s="73">
        <f t="shared" si="42"/>
        <v>195.5</v>
      </c>
      <c r="O96" s="72">
        <v>2000</v>
      </c>
      <c r="P96" s="72">
        <f t="shared" si="40"/>
        <v>3029.7</v>
      </c>
      <c r="Q96" s="72">
        <f t="shared" si="41"/>
        <v>13970.3</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15"/>
      <c r="B97" s="74" t="s">
        <v>440</v>
      </c>
      <c r="C97" s="74" t="s">
        <v>153</v>
      </c>
      <c r="D97" s="74" t="s">
        <v>434</v>
      </c>
      <c r="E97" s="74" t="s">
        <v>22</v>
      </c>
      <c r="F97" s="74" t="s">
        <v>35</v>
      </c>
      <c r="G97" s="73">
        <v>14000</v>
      </c>
      <c r="H97" s="73">
        <v>0</v>
      </c>
      <c r="I97" s="73">
        <v>25</v>
      </c>
      <c r="J97" s="73">
        <f t="shared" si="36"/>
        <v>401.8</v>
      </c>
      <c r="K97" s="72">
        <f t="shared" si="37"/>
        <v>425.6</v>
      </c>
      <c r="L97" s="72">
        <f t="shared" si="38"/>
        <v>992.6</v>
      </c>
      <c r="M97" s="73">
        <f t="shared" si="39"/>
        <v>993.99999999999989</v>
      </c>
      <c r="N97" s="73">
        <f t="shared" si="42"/>
        <v>161</v>
      </c>
      <c r="O97" s="72">
        <v>1400</v>
      </c>
      <c r="P97" s="72">
        <f t="shared" si="40"/>
        <v>2252.4</v>
      </c>
      <c r="Q97" s="72">
        <f t="shared" si="41"/>
        <v>11747.6</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15"/>
      <c r="B98" s="74" t="s">
        <v>439</v>
      </c>
      <c r="C98" s="74" t="s">
        <v>153</v>
      </c>
      <c r="D98" s="74" t="s">
        <v>438</v>
      </c>
      <c r="E98" s="74" t="s">
        <v>22</v>
      </c>
      <c r="F98" s="74" t="s">
        <v>279</v>
      </c>
      <c r="G98" s="73">
        <v>10000</v>
      </c>
      <c r="H98" s="73">
        <v>0</v>
      </c>
      <c r="I98" s="73">
        <v>25</v>
      </c>
      <c r="J98" s="73">
        <f t="shared" si="36"/>
        <v>287</v>
      </c>
      <c r="K98" s="72">
        <f t="shared" si="37"/>
        <v>304</v>
      </c>
      <c r="L98" s="72">
        <f t="shared" si="38"/>
        <v>709</v>
      </c>
      <c r="M98" s="73">
        <f t="shared" si="39"/>
        <v>709.99999999999989</v>
      </c>
      <c r="N98" s="73">
        <f t="shared" si="42"/>
        <v>115</v>
      </c>
      <c r="O98" s="72">
        <v>0</v>
      </c>
      <c r="P98" s="72">
        <f t="shared" si="40"/>
        <v>616</v>
      </c>
      <c r="Q98" s="72">
        <f t="shared" si="41"/>
        <v>9384</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ht="12.75" x14ac:dyDescent="0.2">
      <c r="A99" s="115"/>
      <c r="B99" s="74" t="s">
        <v>437</v>
      </c>
      <c r="C99" s="74" t="s">
        <v>153</v>
      </c>
      <c r="D99" s="74" t="s">
        <v>434</v>
      </c>
      <c r="E99" s="74" t="s">
        <v>22</v>
      </c>
      <c r="F99" s="74" t="s">
        <v>35</v>
      </c>
      <c r="G99" s="73">
        <v>15000</v>
      </c>
      <c r="H99" s="73">
        <v>0</v>
      </c>
      <c r="I99" s="73">
        <v>25</v>
      </c>
      <c r="J99" s="73">
        <f t="shared" si="36"/>
        <v>430.5</v>
      </c>
      <c r="K99" s="72">
        <f t="shared" si="37"/>
        <v>456</v>
      </c>
      <c r="L99" s="72">
        <f t="shared" si="38"/>
        <v>1063.5</v>
      </c>
      <c r="M99" s="73">
        <f t="shared" si="39"/>
        <v>1065</v>
      </c>
      <c r="N99" s="73">
        <f t="shared" si="42"/>
        <v>172.5</v>
      </c>
      <c r="O99" s="72">
        <v>5667.2</v>
      </c>
      <c r="P99" s="72">
        <f t="shared" si="40"/>
        <v>6578.7</v>
      </c>
      <c r="Q99" s="72">
        <f t="shared" si="41"/>
        <v>8421.2999999999993</v>
      </c>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c r="CG99" s="106"/>
      <c r="CH99" s="106"/>
      <c r="CI99" s="106"/>
      <c r="CJ99" s="106"/>
      <c r="CK99" s="106"/>
      <c r="CL99" s="106"/>
      <c r="CM99" s="106"/>
      <c r="CN99" s="106"/>
      <c r="CO99" s="106"/>
      <c r="CP99" s="106"/>
      <c r="CQ99" s="106"/>
      <c r="CR99" s="106"/>
      <c r="CS99" s="106"/>
      <c r="CT99" s="106"/>
      <c r="CU99" s="106"/>
      <c r="CV99" s="106"/>
      <c r="CW99" s="106"/>
      <c r="CX99" s="106"/>
      <c r="CY99" s="106"/>
      <c r="CZ99" s="106"/>
      <c r="DA99" s="106"/>
      <c r="DB99" s="106"/>
      <c r="DC99" s="106"/>
      <c r="DD99" s="106"/>
      <c r="DE99" s="106"/>
      <c r="DF99" s="106"/>
      <c r="DG99" s="106"/>
      <c r="DH99" s="106"/>
      <c r="DI99" s="106"/>
      <c r="DJ99" s="106"/>
      <c r="DK99" s="106"/>
      <c r="DL99" s="106"/>
      <c r="DM99" s="106"/>
      <c r="DN99" s="106"/>
      <c r="DO99" s="106"/>
      <c r="DP99" s="106"/>
      <c r="DQ99" s="106"/>
      <c r="DR99" s="106"/>
      <c r="DS99" s="106"/>
      <c r="DT99" s="106"/>
      <c r="DU99" s="106"/>
      <c r="DV99" s="106"/>
      <c r="DW99" s="106"/>
      <c r="DX99" s="106"/>
      <c r="DY99" s="106"/>
      <c r="DZ99" s="106"/>
      <c r="EA99" s="106"/>
      <c r="EB99" s="106"/>
      <c r="EC99" s="106"/>
      <c r="ED99" s="106"/>
      <c r="EE99" s="106"/>
      <c r="EF99" s="106"/>
      <c r="EG99" s="106"/>
      <c r="EH99" s="106"/>
      <c r="EI99" s="106"/>
      <c r="EJ99" s="106"/>
      <c r="EK99" s="106"/>
      <c r="EL99" s="106"/>
      <c r="EM99" s="106"/>
      <c r="EN99" s="106"/>
      <c r="EO99" s="106"/>
      <c r="EP99" s="106"/>
      <c r="EQ99" s="106"/>
      <c r="ER99" s="106"/>
      <c r="ES99" s="106"/>
      <c r="ET99" s="106"/>
      <c r="EU99" s="106"/>
      <c r="EV99" s="106"/>
      <c r="EW99" s="106"/>
      <c r="EX99" s="106"/>
      <c r="EY99" s="106"/>
      <c r="EZ99" s="106"/>
      <c r="FA99" s="106"/>
      <c r="FB99" s="106"/>
      <c r="FC99" s="106"/>
      <c r="FD99" s="106"/>
      <c r="FE99" s="106"/>
      <c r="FF99" s="106"/>
      <c r="FG99" s="106"/>
      <c r="FH99" s="106"/>
      <c r="FI99" s="106"/>
      <c r="FJ99" s="106"/>
      <c r="FK99" s="106"/>
      <c r="FL99" s="106"/>
      <c r="FM99" s="106"/>
      <c r="FN99" s="106"/>
      <c r="FO99" s="106"/>
      <c r="FP99" s="106"/>
      <c r="FQ99" s="106"/>
      <c r="FR99" s="106"/>
      <c r="FS99" s="106"/>
      <c r="FT99" s="106"/>
      <c r="FU99" s="106"/>
      <c r="FV99" s="106"/>
      <c r="FW99" s="106"/>
      <c r="FX99" s="106"/>
      <c r="FY99" s="106"/>
      <c r="FZ99" s="106"/>
      <c r="GA99" s="106"/>
      <c r="GB99" s="106"/>
      <c r="GC99" s="106"/>
      <c r="GD99" s="106"/>
      <c r="GE99" s="106"/>
      <c r="GF99" s="106"/>
      <c r="GG99" s="106"/>
      <c r="GH99" s="106"/>
      <c r="GI99" s="106"/>
      <c r="GJ99" s="106"/>
      <c r="GK99" s="106"/>
      <c r="GL99" s="106"/>
      <c r="GM99" s="106"/>
      <c r="GN99" s="106"/>
      <c r="GO99" s="106"/>
      <c r="GP99" s="106"/>
      <c r="GQ99" s="106"/>
      <c r="GR99" s="106"/>
      <c r="GS99" s="106"/>
      <c r="GT99" s="106"/>
      <c r="GU99" s="106"/>
      <c r="GV99" s="106"/>
      <c r="GW99" s="106"/>
      <c r="GX99" s="106"/>
      <c r="GY99" s="106"/>
      <c r="GZ99" s="106"/>
      <c r="HA99" s="106"/>
      <c r="HB99" s="106"/>
      <c r="HC99" s="106"/>
      <c r="HD99" s="106"/>
      <c r="HE99" s="106"/>
      <c r="HF99" s="106"/>
      <c r="HG99" s="106"/>
      <c r="HH99" s="106"/>
      <c r="HI99" s="106"/>
      <c r="HJ99" s="106"/>
      <c r="HK99" s="106"/>
      <c r="HL99" s="106"/>
      <c r="HM99" s="106"/>
      <c r="HN99" s="106"/>
      <c r="HO99" s="106"/>
      <c r="HP99" s="106"/>
      <c r="HQ99" s="106"/>
      <c r="HR99" s="106"/>
      <c r="HS99" s="106"/>
      <c r="HT99" s="106"/>
      <c r="HU99" s="106"/>
      <c r="HV99" s="106"/>
      <c r="HW99" s="106"/>
      <c r="HX99" s="106"/>
      <c r="HY99" s="106"/>
      <c r="HZ99" s="106"/>
      <c r="IA99" s="106"/>
      <c r="IB99" s="106"/>
      <c r="IC99" s="106"/>
      <c r="ID99" s="106"/>
      <c r="IE99" s="106"/>
      <c r="IF99" s="106"/>
      <c r="IG99" s="106"/>
      <c r="IH99" s="106"/>
      <c r="II99" s="106"/>
      <c r="IJ99" s="106"/>
      <c r="IK99" s="106"/>
      <c r="IL99" s="106"/>
      <c r="IM99" s="106"/>
      <c r="IN99" s="106"/>
      <c r="IO99" s="106"/>
      <c r="IP99" s="106"/>
      <c r="IQ99" s="106"/>
      <c r="IR99" s="106"/>
      <c r="IS99" s="106"/>
      <c r="IT99" s="106"/>
      <c r="IU99" s="106"/>
      <c r="IV99" s="106"/>
      <c r="IW99" s="106"/>
      <c r="IX99" s="106"/>
      <c r="IY99" s="106"/>
      <c r="IZ99" s="106"/>
      <c r="JA99" s="106"/>
      <c r="JB99" s="106"/>
      <c r="JC99" s="106"/>
      <c r="JD99" s="106"/>
      <c r="JE99" s="106"/>
      <c r="JF99" s="106"/>
      <c r="JG99" s="106"/>
      <c r="JH99" s="106"/>
      <c r="JI99" s="106"/>
      <c r="JJ99" s="106"/>
      <c r="JK99" s="106"/>
      <c r="JL99" s="106"/>
      <c r="JM99" s="106"/>
      <c r="JN99" s="106"/>
      <c r="JO99" s="106"/>
      <c r="JP99" s="106"/>
      <c r="JQ99" s="106"/>
      <c r="JR99" s="106"/>
      <c r="JS99" s="106"/>
      <c r="JT99" s="106"/>
      <c r="JU99" s="106"/>
      <c r="JV99" s="106"/>
      <c r="JW99" s="106"/>
      <c r="JX99" s="106"/>
      <c r="JY99" s="106"/>
      <c r="JZ99" s="106"/>
      <c r="KA99" s="106"/>
      <c r="KB99" s="106"/>
      <c r="KC99" s="106"/>
      <c r="KD99" s="106"/>
      <c r="KE99" s="106"/>
      <c r="KF99" s="106"/>
      <c r="KG99" s="106"/>
      <c r="KH99" s="106"/>
      <c r="KI99" s="106"/>
      <c r="KJ99" s="106"/>
      <c r="KK99" s="106"/>
      <c r="KL99" s="106"/>
      <c r="KM99" s="106"/>
      <c r="KN99" s="106"/>
      <c r="KO99" s="106"/>
      <c r="KP99" s="106"/>
      <c r="KQ99" s="106"/>
      <c r="KR99" s="106"/>
      <c r="KS99" s="106"/>
      <c r="KT99" s="106"/>
      <c r="KU99" s="106"/>
      <c r="KV99" s="106"/>
      <c r="KW99" s="106"/>
      <c r="KX99" s="106"/>
      <c r="KY99" s="106"/>
      <c r="KZ99" s="106"/>
      <c r="LA99" s="106"/>
      <c r="LB99" s="106"/>
      <c r="LC99" s="106"/>
      <c r="LD99" s="106"/>
      <c r="LE99" s="106"/>
      <c r="LF99" s="106"/>
      <c r="LG99" s="106"/>
      <c r="LH99" s="106"/>
      <c r="LI99" s="106"/>
      <c r="LJ99" s="106"/>
      <c r="LK99" s="106"/>
      <c r="LL99" s="106"/>
      <c r="LM99" s="106"/>
      <c r="LN99" s="106"/>
      <c r="LO99" s="106"/>
      <c r="LP99" s="106"/>
      <c r="LQ99" s="106"/>
      <c r="LR99" s="106"/>
      <c r="LS99" s="106"/>
      <c r="LT99" s="106"/>
      <c r="LU99" s="106"/>
      <c r="LV99" s="106"/>
      <c r="LW99" s="106"/>
      <c r="LX99" s="106"/>
      <c r="LY99" s="106"/>
      <c r="LZ99" s="106"/>
      <c r="MA99" s="106"/>
      <c r="MB99" s="106"/>
      <c r="MC99" s="106"/>
      <c r="MD99" s="106"/>
      <c r="ME99" s="106"/>
      <c r="MF99" s="106"/>
      <c r="MG99" s="106"/>
      <c r="MH99" s="106"/>
      <c r="MI99" s="106"/>
      <c r="MJ99" s="106"/>
      <c r="MK99" s="106"/>
      <c r="ML99" s="106"/>
      <c r="MM99" s="106"/>
      <c r="MN99" s="106"/>
      <c r="MO99" s="106"/>
      <c r="MP99" s="106"/>
      <c r="MQ99" s="106"/>
      <c r="MR99" s="106"/>
      <c r="MS99" s="106"/>
      <c r="MT99" s="106"/>
      <c r="MU99" s="106"/>
      <c r="MV99" s="106"/>
      <c r="MW99" s="106"/>
      <c r="MX99" s="106"/>
      <c r="MY99" s="106"/>
      <c r="MZ99" s="106"/>
      <c r="NA99" s="106"/>
      <c r="NB99" s="106"/>
      <c r="NC99" s="106"/>
      <c r="ND99" s="106"/>
      <c r="NE99" s="106"/>
      <c r="NF99" s="106"/>
      <c r="NG99" s="106"/>
      <c r="NH99" s="106"/>
      <c r="NI99" s="106"/>
      <c r="NJ99" s="106"/>
      <c r="NK99" s="106"/>
      <c r="NL99" s="106"/>
      <c r="NM99" s="106"/>
      <c r="NN99" s="106"/>
      <c r="NO99" s="106"/>
      <c r="NP99" s="106"/>
      <c r="NQ99" s="106"/>
      <c r="NR99" s="106"/>
      <c r="NS99" s="106"/>
      <c r="NT99" s="106"/>
      <c r="NU99" s="106"/>
      <c r="NV99" s="106"/>
      <c r="NW99" s="106"/>
      <c r="NX99" s="106"/>
      <c r="NY99" s="106"/>
      <c r="NZ99" s="106"/>
      <c r="OA99" s="106"/>
      <c r="OB99" s="106"/>
      <c r="OC99" s="106"/>
      <c r="OD99" s="106"/>
      <c r="OE99" s="106"/>
      <c r="OF99" s="106"/>
      <c r="OG99" s="106"/>
      <c r="OH99" s="106"/>
      <c r="OI99" s="106"/>
      <c r="OJ99" s="106"/>
      <c r="OK99" s="106"/>
      <c r="OL99" s="106"/>
      <c r="OM99" s="106"/>
      <c r="ON99" s="106"/>
      <c r="OO99" s="106"/>
      <c r="OP99" s="106"/>
      <c r="OQ99" s="106"/>
      <c r="OR99" s="106"/>
      <c r="OS99" s="106"/>
      <c r="OT99" s="106"/>
      <c r="OU99" s="106"/>
      <c r="OV99" s="106"/>
      <c r="OW99" s="106"/>
      <c r="OX99" s="106"/>
      <c r="OY99" s="106"/>
      <c r="OZ99" s="106"/>
      <c r="PA99" s="106"/>
      <c r="PB99" s="106"/>
      <c r="PC99" s="106"/>
      <c r="PD99" s="106"/>
      <c r="PE99" s="106"/>
      <c r="PF99" s="106"/>
      <c r="PG99" s="106"/>
      <c r="PH99" s="106"/>
      <c r="PI99" s="106"/>
      <c r="PJ99" s="106"/>
      <c r="PK99" s="106"/>
      <c r="PL99" s="106"/>
      <c r="PM99" s="106"/>
      <c r="PN99" s="106"/>
      <c r="PO99" s="106"/>
      <c r="PP99" s="106"/>
      <c r="PQ99" s="106"/>
      <c r="PR99" s="106"/>
      <c r="PS99" s="106"/>
      <c r="PT99" s="106"/>
      <c r="PU99" s="106"/>
      <c r="PV99" s="106"/>
      <c r="PW99" s="106"/>
      <c r="PX99" s="106"/>
      <c r="PY99" s="106"/>
      <c r="PZ99" s="106"/>
      <c r="QA99" s="106"/>
      <c r="QB99" s="106"/>
      <c r="QC99" s="106"/>
      <c r="QD99" s="106"/>
      <c r="QE99" s="106"/>
      <c r="QF99" s="106"/>
      <c r="QG99" s="106"/>
      <c r="QH99" s="106"/>
      <c r="QI99" s="106"/>
      <c r="QJ99" s="106"/>
      <c r="QK99" s="106"/>
      <c r="QL99" s="106"/>
      <c r="QM99" s="106"/>
      <c r="QN99" s="106"/>
      <c r="QO99" s="106"/>
      <c r="QP99" s="106"/>
      <c r="QQ99" s="106"/>
      <c r="QR99" s="106"/>
      <c r="QS99" s="106"/>
      <c r="QT99" s="106"/>
      <c r="QU99" s="106"/>
      <c r="QV99" s="106"/>
      <c r="QW99" s="106"/>
      <c r="QX99" s="106"/>
      <c r="QY99" s="106"/>
      <c r="QZ99" s="106"/>
      <c r="RA99" s="106"/>
      <c r="RB99" s="106"/>
      <c r="RC99" s="106"/>
      <c r="RD99" s="106"/>
      <c r="RE99" s="106"/>
      <c r="RF99" s="106"/>
      <c r="RG99" s="106"/>
      <c r="RH99" s="106"/>
      <c r="RI99" s="106"/>
      <c r="RJ99" s="106"/>
      <c r="RK99" s="106"/>
      <c r="RL99" s="106"/>
      <c r="RM99" s="106"/>
      <c r="RN99" s="106"/>
      <c r="RO99" s="106"/>
      <c r="RP99" s="106"/>
      <c r="RQ99" s="106"/>
      <c r="RR99" s="106"/>
      <c r="RS99" s="106"/>
      <c r="RT99" s="106"/>
      <c r="RU99" s="106"/>
      <c r="RV99" s="106"/>
      <c r="RW99" s="106"/>
      <c r="RX99" s="106"/>
      <c r="RY99" s="106"/>
      <c r="RZ99" s="106"/>
      <c r="SA99" s="106"/>
      <c r="SB99" s="106"/>
      <c r="SC99" s="106"/>
      <c r="SD99" s="106"/>
      <c r="SE99" s="106"/>
      <c r="SF99" s="106"/>
      <c r="SG99" s="106"/>
      <c r="SH99" s="106"/>
      <c r="SI99" s="106"/>
      <c r="SJ99" s="106"/>
      <c r="SK99" s="106"/>
      <c r="SL99" s="106"/>
      <c r="SM99" s="106"/>
      <c r="SN99" s="106"/>
      <c r="SO99" s="106"/>
      <c r="SP99" s="106"/>
      <c r="SQ99" s="106"/>
      <c r="SR99" s="106"/>
      <c r="SS99" s="106"/>
      <c r="ST99" s="106"/>
      <c r="SU99" s="106"/>
      <c r="SV99" s="106"/>
      <c r="SW99" s="106"/>
      <c r="SX99" s="106"/>
      <c r="SY99" s="106"/>
      <c r="SZ99" s="106"/>
      <c r="TA99" s="106"/>
      <c r="TB99" s="106"/>
      <c r="TC99" s="106"/>
      <c r="TD99" s="106"/>
      <c r="TE99" s="106"/>
      <c r="TF99" s="106"/>
      <c r="TG99" s="106"/>
      <c r="TH99" s="106"/>
      <c r="TI99" s="106"/>
      <c r="TJ99" s="106"/>
      <c r="TK99" s="106"/>
      <c r="TL99" s="106"/>
      <c r="TM99" s="106"/>
      <c r="TN99" s="106"/>
      <c r="TO99" s="106"/>
      <c r="TP99" s="106"/>
      <c r="TQ99" s="106"/>
      <c r="TR99" s="106"/>
      <c r="TS99" s="106"/>
      <c r="TT99" s="106"/>
      <c r="TU99" s="106"/>
      <c r="TV99" s="106"/>
      <c r="TW99" s="106"/>
      <c r="TX99" s="106"/>
      <c r="TY99" s="106"/>
      <c r="TZ99" s="106"/>
      <c r="UA99" s="106"/>
      <c r="UB99" s="106"/>
      <c r="UC99" s="106"/>
      <c r="UD99" s="106"/>
      <c r="UE99" s="106"/>
      <c r="UF99" s="106"/>
      <c r="UG99" s="106"/>
      <c r="UH99" s="106"/>
      <c r="UI99" s="106"/>
      <c r="UJ99" s="106"/>
      <c r="UK99" s="106"/>
      <c r="UL99" s="106"/>
      <c r="UM99" s="106"/>
      <c r="UN99" s="106"/>
      <c r="UO99" s="106"/>
      <c r="UP99" s="106"/>
      <c r="UQ99" s="106"/>
      <c r="UR99" s="106"/>
      <c r="US99" s="106"/>
      <c r="UT99" s="106"/>
      <c r="UU99" s="106"/>
      <c r="UV99" s="106"/>
      <c r="UW99" s="106"/>
      <c r="UX99" s="106"/>
      <c r="UY99" s="106"/>
      <c r="UZ99" s="106"/>
      <c r="VA99" s="106"/>
      <c r="VB99" s="106"/>
      <c r="VC99" s="106"/>
      <c r="VD99" s="106"/>
      <c r="VE99" s="106"/>
      <c r="VF99" s="106"/>
      <c r="VG99" s="106"/>
      <c r="VH99" s="106"/>
      <c r="VI99" s="106"/>
      <c r="VJ99" s="106"/>
      <c r="VK99" s="106"/>
      <c r="VL99" s="106"/>
      <c r="VM99" s="106"/>
      <c r="VN99" s="106"/>
      <c r="VO99" s="106"/>
      <c r="VP99" s="106"/>
      <c r="VQ99" s="106"/>
      <c r="VR99" s="106"/>
      <c r="VS99" s="106"/>
      <c r="VT99" s="106"/>
      <c r="VU99" s="106"/>
      <c r="VV99" s="106"/>
      <c r="VW99" s="106"/>
      <c r="VX99" s="106"/>
      <c r="VY99" s="106"/>
      <c r="VZ99" s="106"/>
      <c r="WA99" s="106"/>
      <c r="WB99" s="106"/>
      <c r="WC99" s="106"/>
      <c r="WD99" s="106"/>
      <c r="WE99" s="106"/>
      <c r="WF99" s="106"/>
      <c r="WG99" s="106"/>
      <c r="WH99" s="106"/>
      <c r="WI99" s="106"/>
      <c r="WJ99" s="106"/>
      <c r="WK99" s="106"/>
      <c r="WL99" s="106"/>
      <c r="WM99" s="106"/>
      <c r="WN99" s="106"/>
      <c r="WO99" s="106"/>
      <c r="WP99" s="106"/>
      <c r="WQ99" s="106"/>
      <c r="WR99" s="106"/>
      <c r="WS99" s="106"/>
      <c r="WT99" s="106"/>
      <c r="WU99" s="106"/>
      <c r="WV99" s="106"/>
      <c r="WW99" s="106"/>
      <c r="WX99" s="106"/>
      <c r="WY99" s="106"/>
      <c r="WZ99" s="106"/>
      <c r="XA99" s="106"/>
      <c r="XB99" s="106"/>
      <c r="XC99" s="106"/>
      <c r="XD99" s="106"/>
      <c r="XE99" s="106"/>
      <c r="XF99" s="106"/>
      <c r="XG99" s="106"/>
      <c r="XH99" s="106"/>
      <c r="XI99" s="106"/>
      <c r="XJ99" s="106"/>
      <c r="XK99" s="106"/>
      <c r="XL99" s="106"/>
      <c r="XM99" s="106"/>
      <c r="XN99" s="106"/>
      <c r="XO99" s="106"/>
      <c r="XP99" s="106"/>
      <c r="XQ99" s="106"/>
      <c r="XR99" s="106"/>
      <c r="XS99" s="106"/>
      <c r="XT99" s="106"/>
      <c r="XU99" s="106"/>
      <c r="XV99" s="106"/>
      <c r="XW99" s="106"/>
      <c r="XX99" s="106"/>
      <c r="XY99" s="106"/>
      <c r="XZ99" s="106"/>
      <c r="YA99" s="106"/>
      <c r="YB99" s="106"/>
      <c r="YC99" s="106"/>
      <c r="YD99" s="106"/>
      <c r="YE99" s="106"/>
      <c r="YF99" s="106"/>
      <c r="YG99" s="106"/>
      <c r="YH99" s="106"/>
      <c r="YI99" s="106"/>
      <c r="YJ99" s="106"/>
      <c r="YK99" s="106"/>
      <c r="YL99" s="106"/>
      <c r="YM99" s="106"/>
      <c r="YN99" s="106"/>
      <c r="YO99" s="106"/>
      <c r="YP99" s="106"/>
      <c r="YQ99" s="106"/>
      <c r="YR99" s="106"/>
      <c r="YS99" s="106"/>
      <c r="YT99" s="106"/>
      <c r="YU99" s="106"/>
      <c r="YV99" s="106"/>
      <c r="YW99" s="106"/>
      <c r="YX99" s="106"/>
      <c r="YY99" s="106"/>
      <c r="YZ99" s="106"/>
      <c r="ZA99" s="106"/>
      <c r="ZB99" s="106"/>
      <c r="ZC99" s="106"/>
      <c r="ZD99" s="106"/>
      <c r="ZE99" s="106"/>
      <c r="ZF99" s="106"/>
      <c r="ZG99" s="106"/>
      <c r="ZH99" s="106"/>
      <c r="ZI99" s="106"/>
      <c r="ZJ99" s="106"/>
      <c r="ZK99" s="106"/>
      <c r="ZL99" s="106"/>
      <c r="ZM99" s="106"/>
      <c r="ZN99" s="106"/>
      <c r="ZO99" s="106"/>
      <c r="ZP99" s="106"/>
      <c r="ZQ99" s="106"/>
      <c r="ZR99" s="106"/>
      <c r="ZS99" s="106"/>
      <c r="ZT99" s="106"/>
      <c r="ZU99" s="106"/>
      <c r="ZV99" s="106"/>
      <c r="ZW99" s="106"/>
      <c r="ZX99" s="106"/>
      <c r="ZY99" s="106"/>
      <c r="ZZ99" s="106"/>
      <c r="AAA99" s="106"/>
      <c r="AAB99" s="106"/>
      <c r="AAC99" s="106"/>
      <c r="AAD99" s="106"/>
      <c r="AAE99" s="106"/>
      <c r="AAF99" s="106"/>
      <c r="AAG99" s="106"/>
      <c r="AAH99" s="106"/>
      <c r="AAI99" s="106"/>
      <c r="AAJ99" s="106"/>
      <c r="AAK99" s="106"/>
      <c r="AAL99" s="106"/>
      <c r="AAM99" s="106"/>
      <c r="AAN99" s="106"/>
      <c r="AAO99" s="106"/>
      <c r="AAP99" s="106"/>
      <c r="AAQ99" s="106"/>
      <c r="AAR99" s="106"/>
      <c r="AAS99" s="106"/>
      <c r="AAT99" s="106"/>
      <c r="AAU99" s="106"/>
      <c r="AAV99" s="106"/>
      <c r="AAW99" s="106"/>
      <c r="AAX99" s="106"/>
      <c r="AAY99" s="106"/>
      <c r="AAZ99" s="106"/>
      <c r="ABA99" s="106"/>
      <c r="ABB99" s="106"/>
      <c r="ABC99" s="106"/>
      <c r="ABD99" s="106"/>
      <c r="ABE99" s="106"/>
      <c r="ABF99" s="106"/>
      <c r="ABG99" s="106"/>
      <c r="ABH99" s="106"/>
      <c r="ABI99" s="106"/>
      <c r="ABJ99" s="106"/>
      <c r="ABK99" s="106"/>
      <c r="ABL99" s="106"/>
      <c r="ABM99" s="106"/>
      <c r="ABN99" s="106"/>
      <c r="ABO99" s="106"/>
      <c r="ABP99" s="106"/>
      <c r="ABQ99" s="106"/>
      <c r="ABR99" s="106"/>
      <c r="ABS99" s="106"/>
      <c r="ABT99" s="106"/>
      <c r="ABU99" s="106"/>
      <c r="ABV99" s="106"/>
      <c r="ABW99" s="106"/>
      <c r="ABX99" s="106"/>
      <c r="ABY99" s="106"/>
      <c r="ABZ99" s="106"/>
      <c r="ACA99" s="106"/>
      <c r="ACB99" s="106"/>
      <c r="ACC99" s="106"/>
      <c r="ACD99" s="106"/>
      <c r="ACE99" s="106"/>
      <c r="ACF99" s="106"/>
      <c r="ACG99" s="106"/>
      <c r="ACH99" s="106"/>
      <c r="ACI99" s="106"/>
      <c r="ACJ99" s="106"/>
      <c r="ACK99" s="106"/>
      <c r="ACL99" s="106"/>
      <c r="ACM99" s="106"/>
      <c r="ACN99" s="106"/>
      <c r="ACO99" s="106"/>
      <c r="ACP99" s="106"/>
      <c r="ACQ99" s="106"/>
      <c r="ACR99" s="106"/>
      <c r="ACS99" s="106"/>
      <c r="ACT99" s="106"/>
      <c r="ACU99" s="106"/>
      <c r="ACV99" s="106"/>
      <c r="ACW99" s="106"/>
      <c r="ACX99" s="106"/>
      <c r="ACY99" s="106"/>
      <c r="ACZ99" s="106"/>
      <c r="ADA99" s="106"/>
      <c r="ADB99" s="106"/>
      <c r="ADC99" s="106"/>
      <c r="ADD99" s="106"/>
      <c r="ADE99" s="106"/>
      <c r="ADF99" s="106"/>
      <c r="ADG99" s="106"/>
      <c r="ADH99" s="106"/>
      <c r="ADI99" s="106"/>
      <c r="ADJ99" s="106"/>
      <c r="ADK99" s="106"/>
      <c r="ADL99" s="106"/>
      <c r="ADM99" s="106"/>
      <c r="ADN99" s="106"/>
      <c r="ADO99" s="106"/>
      <c r="ADP99" s="106"/>
      <c r="ADQ99" s="106"/>
      <c r="ADR99" s="106"/>
      <c r="ADS99" s="106"/>
      <c r="ADT99" s="106"/>
      <c r="ADU99" s="106"/>
      <c r="ADV99" s="106"/>
      <c r="ADW99" s="106"/>
      <c r="ADX99" s="106"/>
      <c r="ADY99" s="106"/>
      <c r="ADZ99" s="106"/>
      <c r="AEA99" s="106"/>
      <c r="AEB99" s="106"/>
      <c r="AEC99" s="106"/>
      <c r="AED99" s="106"/>
      <c r="AEE99" s="106"/>
      <c r="AEF99" s="106"/>
      <c r="AEG99" s="106"/>
      <c r="AEH99" s="106"/>
      <c r="AEI99" s="106"/>
      <c r="AEJ99" s="106"/>
      <c r="AEK99" s="106"/>
      <c r="AEL99" s="106"/>
      <c r="AEM99" s="106"/>
      <c r="AEN99" s="106"/>
      <c r="AEO99" s="106"/>
      <c r="AEP99" s="106"/>
      <c r="AEQ99" s="106"/>
      <c r="AER99" s="106"/>
      <c r="AES99" s="106"/>
      <c r="AET99" s="106"/>
      <c r="AEU99" s="106"/>
      <c r="AEV99" s="106"/>
      <c r="AEW99" s="106"/>
      <c r="AEX99" s="106"/>
      <c r="AEY99" s="106"/>
      <c r="AEZ99" s="106"/>
      <c r="AFA99" s="106"/>
      <c r="AFB99" s="106"/>
      <c r="AFC99" s="106"/>
      <c r="AFD99" s="106"/>
      <c r="AFE99" s="106"/>
      <c r="AFF99" s="106"/>
      <c r="AFG99" s="106"/>
      <c r="AFH99" s="106"/>
      <c r="AFI99" s="106"/>
      <c r="AFJ99" s="106"/>
      <c r="AFK99" s="106"/>
      <c r="AFL99" s="106"/>
      <c r="AFM99" s="106"/>
      <c r="AFN99" s="106"/>
      <c r="AFO99" s="106"/>
      <c r="AFP99" s="106"/>
      <c r="AFQ99" s="106"/>
      <c r="AFR99" s="106"/>
      <c r="AFS99" s="106"/>
      <c r="AFT99" s="106"/>
      <c r="AFU99" s="106"/>
      <c r="AFV99" s="106"/>
      <c r="AFW99" s="106"/>
      <c r="AFX99" s="106"/>
      <c r="AFY99" s="106"/>
      <c r="AFZ99" s="106"/>
      <c r="AGA99" s="106"/>
      <c r="AGB99" s="106"/>
      <c r="AGC99" s="106"/>
      <c r="AGD99" s="106"/>
      <c r="AGE99" s="106"/>
      <c r="AGF99" s="106"/>
      <c r="AGG99" s="106"/>
      <c r="AGH99" s="106"/>
      <c r="AGI99" s="106"/>
      <c r="AGJ99" s="106"/>
      <c r="AGK99" s="106"/>
      <c r="AGL99" s="106"/>
      <c r="AGM99" s="106"/>
      <c r="AGN99" s="106"/>
      <c r="AGO99" s="106"/>
      <c r="AGP99" s="106"/>
      <c r="AGQ99" s="106"/>
      <c r="AGR99" s="106"/>
      <c r="AGS99" s="106"/>
      <c r="AGT99" s="106"/>
      <c r="AGU99" s="106"/>
      <c r="AGV99" s="106"/>
      <c r="AGW99" s="106"/>
      <c r="AGX99" s="106"/>
      <c r="AGY99" s="106"/>
      <c r="AGZ99" s="106"/>
      <c r="AHA99" s="106"/>
      <c r="AHB99" s="106"/>
      <c r="AHC99" s="106"/>
      <c r="AHD99" s="106"/>
      <c r="AHE99" s="106"/>
      <c r="AHF99" s="106"/>
      <c r="AHG99" s="106"/>
      <c r="AHH99" s="106"/>
      <c r="AHI99" s="106"/>
      <c r="AHJ99" s="106"/>
      <c r="AHK99" s="106"/>
      <c r="AHL99" s="106"/>
      <c r="AHM99" s="106"/>
      <c r="AHN99" s="106"/>
      <c r="AHO99" s="106"/>
      <c r="AHP99" s="106"/>
      <c r="AHQ99" s="106"/>
      <c r="AHR99" s="106"/>
      <c r="AHS99" s="106"/>
      <c r="AHT99" s="106"/>
      <c r="AHU99" s="106"/>
      <c r="AHV99" s="106"/>
      <c r="AHW99" s="106"/>
      <c r="AHX99" s="106"/>
      <c r="AHY99" s="106"/>
      <c r="AHZ99" s="106"/>
      <c r="AIA99" s="106"/>
      <c r="AIB99" s="106"/>
      <c r="AIC99" s="106"/>
      <c r="AID99" s="106"/>
      <c r="AIE99" s="106"/>
      <c r="AIF99" s="106"/>
      <c r="AIG99" s="106"/>
      <c r="AIH99" s="106"/>
      <c r="AII99" s="106"/>
      <c r="AIJ99" s="106"/>
      <c r="AIK99" s="106"/>
      <c r="AIL99" s="106"/>
      <c r="AIM99" s="106"/>
      <c r="AIN99" s="106"/>
      <c r="AIO99" s="106"/>
      <c r="AIP99" s="106"/>
      <c r="AIQ99" s="106"/>
      <c r="AIR99" s="106"/>
      <c r="AIS99" s="106"/>
      <c r="AIT99" s="106"/>
      <c r="AIU99" s="106"/>
      <c r="AIV99" s="106"/>
      <c r="AIW99" s="106"/>
      <c r="AIX99" s="106"/>
      <c r="AIY99" s="106"/>
      <c r="AIZ99" s="106"/>
      <c r="AJA99" s="106"/>
      <c r="AJB99" s="106"/>
      <c r="AJC99" s="106"/>
      <c r="AJD99" s="106"/>
      <c r="AJE99" s="106"/>
      <c r="AJF99" s="106"/>
      <c r="AJG99" s="106"/>
      <c r="AJH99" s="106"/>
      <c r="AJI99" s="106"/>
      <c r="AJJ99" s="106"/>
      <c r="AJK99" s="106"/>
      <c r="AJL99" s="106"/>
      <c r="AJM99" s="106"/>
      <c r="AJN99" s="106"/>
      <c r="AJO99" s="106"/>
      <c r="AJP99" s="106"/>
      <c r="AJQ99" s="106"/>
      <c r="AJR99" s="106"/>
      <c r="AJS99" s="106"/>
      <c r="AJT99" s="106"/>
      <c r="AJU99" s="106"/>
      <c r="AJV99" s="106"/>
      <c r="AJW99" s="106"/>
      <c r="AJX99" s="106"/>
      <c r="AJY99" s="106"/>
      <c r="AJZ99" s="106"/>
      <c r="AKA99" s="106"/>
      <c r="AKB99" s="106"/>
      <c r="AKC99" s="106"/>
      <c r="AKD99" s="106"/>
      <c r="AKE99" s="106"/>
      <c r="AKF99" s="106"/>
      <c r="AKG99" s="106"/>
      <c r="AKH99" s="106"/>
      <c r="AKI99" s="106"/>
      <c r="AKJ99" s="106"/>
      <c r="AKK99" s="106"/>
      <c r="AKL99" s="106"/>
      <c r="AKM99" s="106"/>
      <c r="AKN99" s="106"/>
      <c r="AKO99" s="106"/>
      <c r="AKP99" s="106"/>
      <c r="AKQ99" s="106"/>
      <c r="AKR99" s="106"/>
      <c r="AKS99" s="106"/>
      <c r="AKT99" s="106"/>
      <c r="AKU99" s="106"/>
      <c r="AKV99" s="106"/>
      <c r="AKW99" s="106"/>
      <c r="AKX99" s="106"/>
      <c r="AKY99" s="106"/>
      <c r="AKZ99" s="106"/>
      <c r="ALA99" s="106"/>
      <c r="ALB99" s="106"/>
      <c r="ALC99" s="106"/>
      <c r="ALD99" s="106"/>
      <c r="ALE99" s="106"/>
      <c r="ALF99" s="106"/>
      <c r="ALG99" s="106"/>
      <c r="ALH99" s="106"/>
      <c r="ALI99" s="106"/>
      <c r="ALJ99" s="106"/>
      <c r="ALK99" s="106"/>
      <c r="ALL99" s="106"/>
      <c r="ALM99" s="106"/>
      <c r="ALN99" s="106"/>
      <c r="ALO99" s="106"/>
      <c r="ALP99" s="106"/>
      <c r="ALQ99" s="106"/>
      <c r="ALR99" s="106"/>
      <c r="ALS99" s="106"/>
      <c r="ALT99" s="106"/>
      <c r="ALU99" s="106"/>
      <c r="ALV99" s="106"/>
      <c r="ALW99" s="106"/>
      <c r="ALX99" s="106"/>
      <c r="ALY99" s="106"/>
      <c r="ALZ99" s="106"/>
      <c r="AMA99" s="106"/>
      <c r="AMB99" s="106"/>
      <c r="AMC99" s="106"/>
      <c r="AMD99" s="106"/>
      <c r="AME99" s="106"/>
      <c r="AMF99" s="106"/>
      <c r="AMG99" s="106"/>
      <c r="AMH99" s="106"/>
      <c r="AMI99" s="106"/>
      <c r="AMJ99" s="106"/>
      <c r="AMK99" s="106"/>
      <c r="AML99" s="106"/>
      <c r="AMM99" s="106"/>
      <c r="AMN99" s="106"/>
      <c r="AMO99" s="106"/>
      <c r="AMP99" s="106"/>
      <c r="AMQ99" s="106"/>
      <c r="AMR99" s="106"/>
      <c r="AMS99" s="106"/>
      <c r="AMT99" s="106"/>
      <c r="AMU99" s="106"/>
      <c r="AMV99" s="106"/>
      <c r="AMW99" s="106"/>
      <c r="AMX99" s="106"/>
      <c r="AMY99" s="106"/>
      <c r="AMZ99" s="106"/>
      <c r="ANA99" s="106"/>
      <c r="ANB99" s="106"/>
      <c r="ANC99" s="106"/>
      <c r="AND99" s="106"/>
      <c r="ANE99" s="106"/>
      <c r="ANF99" s="106"/>
      <c r="ANG99" s="106"/>
      <c r="ANH99" s="106"/>
      <c r="ANI99" s="106"/>
      <c r="ANJ99" s="106"/>
      <c r="ANK99" s="106"/>
      <c r="ANL99" s="106"/>
      <c r="ANM99" s="106"/>
      <c r="ANN99" s="106"/>
      <c r="ANO99" s="106"/>
      <c r="ANP99" s="106"/>
      <c r="ANQ99" s="106"/>
      <c r="ANR99" s="106"/>
      <c r="ANS99" s="106"/>
      <c r="ANT99" s="106"/>
      <c r="ANU99" s="106"/>
      <c r="ANV99" s="106"/>
      <c r="ANW99" s="106"/>
      <c r="ANX99" s="106"/>
      <c r="ANY99" s="106"/>
      <c r="ANZ99" s="106"/>
      <c r="AOA99" s="106"/>
      <c r="AOB99" s="106"/>
      <c r="AOC99" s="106"/>
      <c r="AOD99" s="106"/>
      <c r="AOE99" s="106"/>
      <c r="AOF99" s="106"/>
      <c r="AOG99" s="106"/>
      <c r="AOH99" s="106"/>
      <c r="AOI99" s="106"/>
      <c r="AOJ99" s="106"/>
      <c r="AOK99" s="106"/>
      <c r="AOL99" s="106"/>
      <c r="AOM99" s="106"/>
      <c r="AON99" s="106"/>
      <c r="AOO99" s="106"/>
      <c r="AOP99" s="106"/>
      <c r="AOQ99" s="106"/>
      <c r="AOR99" s="106"/>
      <c r="AOS99" s="106"/>
      <c r="AOT99" s="106"/>
      <c r="AOU99" s="106"/>
      <c r="AOV99" s="106"/>
      <c r="AOW99" s="106"/>
      <c r="AOX99" s="106"/>
      <c r="AOY99" s="106"/>
      <c r="AOZ99" s="106"/>
      <c r="APA99" s="106"/>
      <c r="APB99" s="106"/>
      <c r="APC99" s="106"/>
      <c r="APD99" s="106"/>
      <c r="APE99" s="106"/>
      <c r="APF99" s="106"/>
      <c r="APG99" s="106"/>
      <c r="APH99" s="106"/>
      <c r="API99" s="106"/>
      <c r="APJ99" s="106"/>
      <c r="APK99" s="106"/>
      <c r="APL99" s="106"/>
      <c r="APM99" s="106"/>
      <c r="APN99" s="106"/>
      <c r="APO99" s="106"/>
      <c r="APP99" s="106"/>
      <c r="APQ99" s="106"/>
      <c r="APR99" s="106"/>
      <c r="APS99" s="106"/>
      <c r="APT99" s="106"/>
      <c r="APU99" s="106"/>
      <c r="APV99" s="106"/>
      <c r="APW99" s="106"/>
      <c r="APX99" s="106"/>
      <c r="APY99" s="106"/>
      <c r="APZ99" s="106"/>
      <c r="AQA99" s="106"/>
      <c r="AQB99" s="106"/>
      <c r="AQC99" s="106"/>
      <c r="AQD99" s="106"/>
      <c r="AQE99" s="106"/>
      <c r="AQF99" s="106"/>
      <c r="AQG99" s="106"/>
      <c r="AQH99" s="106"/>
      <c r="AQI99" s="106"/>
      <c r="AQJ99" s="106"/>
      <c r="AQK99" s="106"/>
      <c r="AQL99" s="106"/>
      <c r="AQM99" s="106"/>
      <c r="AQN99" s="106"/>
      <c r="AQO99" s="106"/>
      <c r="AQP99" s="106"/>
      <c r="AQQ99" s="106"/>
      <c r="AQR99" s="106"/>
      <c r="AQS99" s="106"/>
      <c r="AQT99" s="106"/>
      <c r="AQU99" s="106"/>
      <c r="AQV99" s="106"/>
      <c r="AQW99" s="106"/>
      <c r="AQX99" s="106"/>
      <c r="AQY99" s="106"/>
      <c r="AQZ99" s="106"/>
      <c r="ARA99" s="106"/>
      <c r="ARB99" s="106"/>
      <c r="ARC99" s="106"/>
      <c r="ARD99" s="106"/>
      <c r="ARE99" s="106"/>
      <c r="ARF99" s="106"/>
      <c r="ARG99" s="106"/>
      <c r="ARH99" s="106"/>
      <c r="ARI99" s="106"/>
      <c r="ARJ99" s="106"/>
      <c r="ARK99" s="106"/>
      <c r="ARL99" s="106"/>
      <c r="ARM99" s="106"/>
      <c r="ARN99" s="106"/>
      <c r="ARO99" s="106"/>
      <c r="ARP99" s="106"/>
      <c r="ARQ99" s="106"/>
      <c r="ARR99" s="106"/>
      <c r="ARS99" s="106"/>
      <c r="ART99" s="106"/>
      <c r="ARU99" s="106"/>
      <c r="ARV99" s="106"/>
      <c r="ARW99" s="106"/>
      <c r="ARX99" s="106"/>
      <c r="ARY99" s="106"/>
      <c r="ARZ99" s="106"/>
      <c r="ASA99" s="106"/>
      <c r="ASB99" s="106"/>
      <c r="ASC99" s="106"/>
      <c r="ASD99" s="106"/>
      <c r="ASE99" s="106"/>
      <c r="ASF99" s="106"/>
      <c r="ASG99" s="106"/>
      <c r="ASH99" s="106"/>
      <c r="ASI99" s="106"/>
      <c r="ASJ99" s="106"/>
      <c r="ASK99" s="106"/>
      <c r="ASL99" s="106"/>
      <c r="ASM99" s="106"/>
      <c r="ASN99" s="106"/>
      <c r="ASO99" s="106"/>
      <c r="ASP99" s="106"/>
      <c r="ASQ99" s="106"/>
      <c r="ASR99" s="106"/>
      <c r="ASS99" s="106"/>
      <c r="AST99" s="106"/>
      <c r="ASU99" s="106"/>
      <c r="ASV99" s="106"/>
      <c r="ASW99" s="106"/>
      <c r="ASX99" s="106"/>
      <c r="ASY99" s="106"/>
      <c r="ASZ99" s="106"/>
      <c r="ATA99" s="106"/>
      <c r="ATB99" s="106"/>
      <c r="ATC99" s="106"/>
      <c r="ATD99" s="106"/>
      <c r="ATE99" s="106"/>
      <c r="ATF99" s="106"/>
      <c r="ATG99" s="106"/>
      <c r="ATH99" s="106"/>
      <c r="ATI99" s="106"/>
      <c r="ATJ99" s="106"/>
      <c r="ATK99" s="106"/>
      <c r="ATL99" s="106"/>
      <c r="ATM99" s="106"/>
      <c r="ATN99" s="106"/>
      <c r="ATO99" s="106"/>
      <c r="ATP99" s="106"/>
      <c r="ATQ99" s="106"/>
      <c r="ATR99" s="106"/>
      <c r="ATS99" s="106"/>
      <c r="ATT99" s="106"/>
      <c r="ATU99" s="106"/>
      <c r="ATV99" s="106"/>
      <c r="ATW99" s="106"/>
      <c r="ATX99" s="106"/>
      <c r="ATY99" s="106"/>
      <c r="ATZ99" s="106"/>
      <c r="AUA99" s="106"/>
      <c r="AUB99" s="106"/>
      <c r="AUC99" s="106"/>
      <c r="AUD99" s="106"/>
      <c r="AUE99" s="106"/>
      <c r="AUF99" s="106"/>
      <c r="AUG99" s="106"/>
      <c r="AUH99" s="106"/>
      <c r="AUI99" s="106"/>
      <c r="AUJ99" s="106"/>
      <c r="AUK99" s="106"/>
      <c r="AUL99" s="106"/>
      <c r="AUM99" s="106"/>
      <c r="AUN99" s="106"/>
      <c r="AUO99" s="106"/>
      <c r="AUP99" s="106"/>
      <c r="AUQ99" s="106"/>
      <c r="AUR99" s="106"/>
      <c r="AUS99" s="106"/>
      <c r="AUT99" s="106"/>
      <c r="AUU99" s="106"/>
      <c r="AUV99" s="106"/>
      <c r="AUW99" s="106"/>
      <c r="AUX99" s="106"/>
      <c r="AUY99" s="106"/>
      <c r="AUZ99" s="106"/>
      <c r="AVA99" s="106"/>
      <c r="AVB99" s="106"/>
      <c r="AVC99" s="106"/>
      <c r="AVD99" s="106"/>
      <c r="AVE99" s="106"/>
      <c r="AVF99" s="106"/>
      <c r="AVG99" s="106"/>
      <c r="AVH99" s="106"/>
      <c r="AVI99" s="106"/>
      <c r="AVJ99" s="106"/>
      <c r="AVK99" s="106"/>
      <c r="AVL99" s="106"/>
      <c r="AVM99" s="106"/>
      <c r="AVN99" s="106"/>
      <c r="AVO99" s="106"/>
      <c r="AVP99" s="106"/>
      <c r="AVQ99" s="106"/>
      <c r="AVR99" s="106"/>
      <c r="AVS99" s="106"/>
      <c r="AVT99" s="106"/>
      <c r="AVU99" s="106"/>
      <c r="AVV99" s="106"/>
      <c r="AVW99" s="106"/>
      <c r="AVX99" s="106"/>
      <c r="AVY99" s="106"/>
      <c r="AVZ99" s="106"/>
      <c r="AWA99" s="106"/>
      <c r="AWB99" s="106"/>
      <c r="AWC99" s="106"/>
      <c r="AWD99" s="106"/>
      <c r="AWE99" s="106"/>
      <c r="AWF99" s="106"/>
      <c r="AWG99" s="106"/>
      <c r="AWH99" s="106"/>
      <c r="AWI99" s="106"/>
      <c r="AWJ99" s="106"/>
      <c r="AWK99" s="106"/>
      <c r="AWL99" s="106"/>
      <c r="AWM99" s="106"/>
      <c r="AWN99" s="106"/>
      <c r="AWO99" s="106"/>
      <c r="AWP99" s="106"/>
      <c r="AWQ99" s="106"/>
      <c r="AWR99" s="106"/>
      <c r="AWS99" s="106"/>
      <c r="AWT99" s="106"/>
      <c r="AWU99" s="106"/>
      <c r="AWV99" s="106"/>
      <c r="AWW99" s="106"/>
      <c r="AWX99" s="106"/>
      <c r="AWY99" s="106"/>
      <c r="AWZ99" s="106"/>
      <c r="AXA99" s="106"/>
      <c r="AXB99" s="106"/>
      <c r="AXC99" s="106"/>
      <c r="AXD99" s="106"/>
      <c r="AXE99" s="106"/>
      <c r="AXF99" s="106"/>
      <c r="AXG99" s="106"/>
      <c r="AXH99" s="106"/>
      <c r="AXI99" s="106"/>
      <c r="AXJ99" s="106"/>
      <c r="AXK99" s="106"/>
      <c r="AXL99" s="106"/>
      <c r="AXM99" s="106"/>
      <c r="AXN99" s="106"/>
      <c r="AXO99" s="106"/>
      <c r="AXP99" s="106"/>
      <c r="AXQ99" s="106"/>
      <c r="AXR99" s="106"/>
      <c r="AXS99" s="106"/>
      <c r="AXT99" s="106"/>
      <c r="AXU99" s="106"/>
      <c r="AXV99" s="106"/>
      <c r="AXW99" s="106"/>
      <c r="AXX99" s="106"/>
      <c r="AXY99" s="106"/>
      <c r="AXZ99" s="106"/>
      <c r="AYA99" s="106"/>
      <c r="AYB99" s="106"/>
      <c r="AYC99" s="106"/>
      <c r="AYD99" s="106"/>
      <c r="AYE99" s="106"/>
      <c r="AYF99" s="106"/>
      <c r="AYG99" s="106"/>
      <c r="AYH99" s="106"/>
      <c r="AYI99" s="106"/>
      <c r="AYJ99" s="106"/>
      <c r="AYK99" s="106"/>
      <c r="AYL99" s="106"/>
      <c r="AYM99" s="106"/>
      <c r="AYN99" s="106"/>
      <c r="AYO99" s="106"/>
      <c r="AYP99" s="106"/>
      <c r="AYQ99" s="106"/>
      <c r="AYR99" s="106"/>
      <c r="AYS99" s="106"/>
      <c r="AYT99" s="106"/>
      <c r="AYU99" s="106"/>
      <c r="AYV99" s="106"/>
      <c r="AYW99" s="106"/>
      <c r="AYX99" s="106"/>
      <c r="AYY99" s="106"/>
      <c r="AYZ99" s="106"/>
      <c r="AZA99" s="106"/>
      <c r="AZB99" s="106"/>
      <c r="AZC99" s="106"/>
      <c r="AZD99" s="106"/>
      <c r="AZE99" s="106"/>
      <c r="AZF99" s="106"/>
      <c r="AZG99" s="106"/>
      <c r="AZH99" s="106"/>
      <c r="AZI99" s="106"/>
      <c r="AZJ99" s="106"/>
      <c r="AZK99" s="106"/>
      <c r="AZL99" s="106"/>
      <c r="AZM99" s="106"/>
      <c r="AZN99" s="106"/>
      <c r="AZO99" s="106"/>
      <c r="AZP99" s="106"/>
      <c r="AZQ99" s="106"/>
      <c r="AZR99" s="106"/>
      <c r="AZS99" s="106"/>
      <c r="AZT99" s="106"/>
      <c r="AZU99" s="106"/>
      <c r="AZV99" s="106"/>
      <c r="AZW99" s="106"/>
      <c r="AZX99" s="106"/>
      <c r="AZY99" s="106"/>
      <c r="AZZ99" s="106"/>
      <c r="BAA99" s="106"/>
      <c r="BAB99" s="106"/>
      <c r="BAC99" s="106"/>
      <c r="BAD99" s="106"/>
      <c r="BAE99" s="106"/>
      <c r="BAF99" s="106"/>
      <c r="BAG99" s="106"/>
      <c r="BAH99" s="106"/>
      <c r="BAI99" s="106"/>
      <c r="BAJ99" s="106"/>
      <c r="BAK99" s="106"/>
      <c r="BAL99" s="106"/>
      <c r="BAM99" s="106"/>
      <c r="BAN99" s="106"/>
      <c r="BAO99" s="106"/>
      <c r="BAP99" s="106"/>
      <c r="BAQ99" s="106"/>
      <c r="BAR99" s="106"/>
      <c r="BAS99" s="106"/>
      <c r="BAT99" s="106"/>
      <c r="BAU99" s="106"/>
      <c r="BAV99" s="106"/>
      <c r="BAW99" s="106"/>
      <c r="BAX99" s="106"/>
      <c r="BAY99" s="106"/>
      <c r="BAZ99" s="106"/>
      <c r="BBA99" s="106"/>
      <c r="BBB99" s="106"/>
      <c r="BBC99" s="106"/>
      <c r="BBD99" s="106"/>
      <c r="BBE99" s="106"/>
      <c r="BBF99" s="106"/>
      <c r="BBG99" s="106"/>
      <c r="BBH99" s="106"/>
      <c r="BBI99" s="106"/>
      <c r="BBJ99" s="106"/>
      <c r="BBK99" s="106"/>
      <c r="BBL99" s="106"/>
      <c r="BBM99" s="106"/>
      <c r="BBN99" s="106"/>
      <c r="BBO99" s="106"/>
      <c r="BBP99" s="106"/>
      <c r="BBQ99" s="106"/>
      <c r="BBR99" s="106"/>
      <c r="BBS99" s="106"/>
      <c r="BBT99" s="106"/>
      <c r="BBU99" s="106"/>
      <c r="BBV99" s="106"/>
      <c r="BBW99" s="106"/>
      <c r="BBX99" s="106"/>
      <c r="BBY99" s="106"/>
      <c r="BBZ99" s="106"/>
      <c r="BCA99" s="106"/>
      <c r="BCB99" s="106"/>
      <c r="BCC99" s="106"/>
      <c r="BCD99" s="106"/>
      <c r="BCE99" s="106"/>
      <c r="BCF99" s="106"/>
      <c r="BCG99" s="106"/>
      <c r="BCH99" s="106"/>
      <c r="BCI99" s="106"/>
      <c r="BCJ99" s="106"/>
      <c r="BCK99" s="106"/>
      <c r="BCL99" s="106"/>
      <c r="BCM99" s="106"/>
      <c r="BCN99" s="106"/>
      <c r="BCO99" s="106"/>
      <c r="BCP99" s="106"/>
      <c r="BCQ99" s="106"/>
      <c r="BCR99" s="106"/>
      <c r="BCS99" s="106"/>
      <c r="BCT99" s="106"/>
      <c r="BCU99" s="106"/>
      <c r="BCV99" s="106"/>
      <c r="BCW99" s="106"/>
      <c r="BCX99" s="106"/>
      <c r="BCY99" s="106"/>
      <c r="BCZ99" s="106"/>
      <c r="BDA99" s="106"/>
      <c r="BDB99" s="106"/>
      <c r="BDC99" s="106"/>
      <c r="BDD99" s="106"/>
      <c r="BDE99" s="106"/>
      <c r="BDF99" s="106"/>
      <c r="BDG99" s="106"/>
      <c r="BDH99" s="106"/>
      <c r="BDI99" s="106"/>
      <c r="BDJ99" s="106"/>
      <c r="BDK99" s="106"/>
      <c r="BDL99" s="106"/>
      <c r="BDM99" s="106"/>
      <c r="BDN99" s="106"/>
      <c r="BDO99" s="106"/>
      <c r="BDP99" s="106"/>
      <c r="BDQ99" s="106"/>
      <c r="BDR99" s="106"/>
      <c r="BDS99" s="106"/>
      <c r="BDT99" s="106"/>
      <c r="BDU99" s="106"/>
      <c r="BDV99" s="106"/>
      <c r="BDW99" s="106"/>
      <c r="BDX99" s="106"/>
      <c r="BDY99" s="106"/>
      <c r="BDZ99" s="106"/>
      <c r="BEA99" s="106"/>
      <c r="BEB99" s="106"/>
      <c r="BEC99" s="106"/>
      <c r="BED99" s="106"/>
      <c r="BEE99" s="106"/>
      <c r="BEF99" s="106"/>
      <c r="BEG99" s="106"/>
      <c r="BEH99" s="106"/>
      <c r="BEI99" s="106"/>
      <c r="BEJ99" s="106"/>
      <c r="BEK99" s="106"/>
      <c r="BEL99" s="106"/>
      <c r="BEM99" s="106"/>
      <c r="BEN99" s="106"/>
      <c r="BEO99" s="106"/>
      <c r="BEP99" s="106"/>
      <c r="BEQ99" s="106"/>
      <c r="BER99" s="106"/>
      <c r="BES99" s="106"/>
      <c r="BET99" s="106"/>
      <c r="BEU99" s="106"/>
      <c r="BEV99" s="106"/>
      <c r="BEW99" s="106"/>
      <c r="BEX99" s="106"/>
      <c r="BEY99" s="106"/>
      <c r="BEZ99" s="106"/>
      <c r="BFA99" s="106"/>
      <c r="BFB99" s="106"/>
      <c r="BFC99" s="106"/>
      <c r="BFD99" s="106"/>
      <c r="BFE99" s="106"/>
      <c r="BFF99" s="106"/>
      <c r="BFG99" s="106"/>
      <c r="BFH99" s="106"/>
      <c r="BFI99" s="106"/>
      <c r="BFJ99" s="106"/>
      <c r="BFK99" s="106"/>
      <c r="BFL99" s="106"/>
      <c r="BFM99" s="106"/>
      <c r="BFN99" s="106"/>
      <c r="BFO99" s="106"/>
      <c r="BFP99" s="106"/>
      <c r="BFQ99" s="106"/>
      <c r="BFR99" s="106"/>
      <c r="BFS99" s="106"/>
      <c r="BFT99" s="106"/>
      <c r="BFU99" s="106"/>
      <c r="BFV99" s="106"/>
      <c r="BFW99" s="106"/>
      <c r="BFX99" s="106"/>
      <c r="BFY99" s="106"/>
      <c r="BFZ99" s="106"/>
      <c r="BGA99" s="106"/>
      <c r="BGB99" s="106"/>
      <c r="BGC99" s="106"/>
      <c r="BGD99" s="106"/>
      <c r="BGE99" s="106"/>
      <c r="BGF99" s="106"/>
      <c r="BGG99" s="106"/>
      <c r="BGH99" s="106"/>
      <c r="BGI99" s="106"/>
      <c r="BGJ99" s="106"/>
      <c r="BGK99" s="106"/>
      <c r="BGL99" s="106"/>
      <c r="BGM99" s="106"/>
      <c r="BGN99" s="106"/>
      <c r="BGO99" s="106"/>
      <c r="BGP99" s="106"/>
      <c r="BGQ99" s="106"/>
      <c r="BGR99" s="106"/>
      <c r="BGS99" s="106"/>
      <c r="BGT99" s="106"/>
      <c r="BGU99" s="106"/>
      <c r="BGV99" s="106"/>
      <c r="BGW99" s="106"/>
      <c r="BGX99" s="106"/>
      <c r="BGY99" s="106"/>
      <c r="BGZ99" s="106"/>
      <c r="BHA99" s="106"/>
      <c r="BHB99" s="106"/>
      <c r="BHC99" s="106"/>
      <c r="BHD99" s="106"/>
      <c r="BHE99" s="106"/>
      <c r="BHF99" s="106"/>
      <c r="BHG99" s="106"/>
      <c r="BHH99" s="106"/>
      <c r="BHI99" s="106"/>
      <c r="BHJ99" s="106"/>
      <c r="BHK99" s="106"/>
      <c r="BHL99" s="106"/>
      <c r="BHM99" s="106"/>
      <c r="BHN99" s="106"/>
      <c r="BHO99" s="106"/>
      <c r="BHP99" s="106"/>
      <c r="BHQ99" s="106"/>
      <c r="BHR99" s="106"/>
      <c r="BHS99" s="106"/>
      <c r="BHT99" s="106"/>
      <c r="BHU99" s="106"/>
      <c r="BHV99" s="106"/>
      <c r="BHW99" s="106"/>
      <c r="BHX99" s="106"/>
      <c r="BHY99" s="106"/>
      <c r="BHZ99" s="106"/>
      <c r="BIA99" s="106"/>
      <c r="BIB99" s="106"/>
      <c r="BIC99" s="106"/>
      <c r="BID99" s="106"/>
      <c r="BIE99" s="106"/>
      <c r="BIF99" s="106"/>
      <c r="BIG99" s="106"/>
      <c r="BIH99" s="106"/>
      <c r="BII99" s="106"/>
      <c r="BIJ99" s="106"/>
      <c r="BIK99" s="106"/>
      <c r="BIL99" s="106"/>
      <c r="BIM99" s="106"/>
      <c r="BIN99" s="106"/>
      <c r="BIO99" s="106"/>
      <c r="BIP99" s="106"/>
      <c r="BIQ99" s="106"/>
      <c r="BIR99" s="106"/>
      <c r="BIS99" s="106"/>
      <c r="BIT99" s="106"/>
      <c r="BIU99" s="106"/>
      <c r="BIV99" s="106"/>
      <c r="BIW99" s="106"/>
      <c r="BIX99" s="106"/>
      <c r="BIY99" s="106"/>
      <c r="BIZ99" s="106"/>
      <c r="BJA99" s="106"/>
      <c r="BJB99" s="106"/>
      <c r="BJC99" s="106"/>
      <c r="BJD99" s="106"/>
      <c r="BJE99" s="106"/>
      <c r="BJF99" s="106"/>
      <c r="BJG99" s="106"/>
      <c r="BJH99" s="106"/>
      <c r="BJI99" s="106"/>
      <c r="BJJ99" s="106"/>
      <c r="BJK99" s="106"/>
      <c r="BJL99" s="106"/>
      <c r="BJM99" s="106"/>
      <c r="BJN99" s="106"/>
      <c r="BJO99" s="106"/>
      <c r="BJP99" s="106"/>
      <c r="BJQ99" s="106"/>
      <c r="BJR99" s="106"/>
      <c r="BJS99" s="106"/>
      <c r="BJT99" s="106"/>
      <c r="BJU99" s="106"/>
      <c r="BJV99" s="106"/>
      <c r="BJW99" s="106"/>
      <c r="BJX99" s="106"/>
      <c r="BJY99" s="106"/>
      <c r="BJZ99" s="106"/>
      <c r="BKA99" s="106"/>
      <c r="BKB99" s="106"/>
      <c r="BKC99" s="106"/>
      <c r="BKD99" s="106"/>
      <c r="BKE99" s="106"/>
      <c r="BKF99" s="106"/>
      <c r="BKG99" s="106"/>
      <c r="BKH99" s="106"/>
      <c r="BKI99" s="106"/>
      <c r="BKJ99" s="106"/>
      <c r="BKK99" s="106"/>
      <c r="BKL99" s="106"/>
      <c r="BKM99" s="106"/>
      <c r="BKN99" s="106"/>
      <c r="BKO99" s="106"/>
      <c r="BKP99" s="106"/>
      <c r="BKQ99" s="106"/>
      <c r="BKR99" s="106"/>
      <c r="BKS99" s="106"/>
      <c r="BKT99" s="106"/>
      <c r="BKU99" s="106"/>
      <c r="BKV99" s="106"/>
      <c r="BKW99" s="106"/>
      <c r="BKX99" s="106"/>
      <c r="BKY99" s="106"/>
      <c r="BKZ99" s="106"/>
      <c r="BLA99" s="106"/>
      <c r="BLB99" s="106"/>
      <c r="BLC99" s="106"/>
      <c r="BLD99" s="106"/>
      <c r="BLE99" s="106"/>
      <c r="BLF99" s="106"/>
      <c r="BLG99" s="106"/>
      <c r="BLH99" s="106"/>
      <c r="BLI99" s="106"/>
      <c r="BLJ99" s="106"/>
      <c r="BLK99" s="106"/>
      <c r="BLL99" s="106"/>
      <c r="BLM99" s="106"/>
      <c r="BLN99" s="106"/>
      <c r="BLO99" s="106"/>
      <c r="BLP99" s="106"/>
      <c r="BLQ99" s="106"/>
      <c r="BLR99" s="106"/>
      <c r="BLS99" s="106"/>
      <c r="BLT99" s="106"/>
      <c r="BLU99" s="106"/>
      <c r="BLV99" s="106"/>
      <c r="BLW99" s="106"/>
      <c r="BLX99" s="106"/>
      <c r="BLY99" s="106"/>
      <c r="BLZ99" s="106"/>
      <c r="BMA99" s="106"/>
      <c r="BMB99" s="106"/>
      <c r="BMC99" s="106"/>
      <c r="BMD99" s="106"/>
      <c r="BME99" s="106"/>
      <c r="BMF99" s="106"/>
      <c r="BMG99" s="106"/>
      <c r="BMH99" s="106"/>
      <c r="BMI99" s="106"/>
      <c r="BMJ99" s="106"/>
      <c r="BMK99" s="106"/>
      <c r="BML99" s="106"/>
      <c r="BMM99" s="106"/>
      <c r="BMN99" s="106"/>
      <c r="BMO99" s="106"/>
      <c r="BMP99" s="106"/>
      <c r="BMQ99" s="106"/>
      <c r="BMR99" s="106"/>
      <c r="BMS99" s="106"/>
      <c r="BMT99" s="106"/>
      <c r="BMU99" s="106"/>
      <c r="BMV99" s="106"/>
      <c r="BMW99" s="106"/>
      <c r="BMX99" s="106"/>
      <c r="BMY99" s="106"/>
      <c r="BMZ99" s="106"/>
      <c r="BNA99" s="106"/>
      <c r="BNB99" s="106"/>
      <c r="BNC99" s="106"/>
      <c r="BND99" s="106"/>
      <c r="BNE99" s="106"/>
      <c r="BNF99" s="106"/>
      <c r="BNG99" s="106"/>
      <c r="BNH99" s="106"/>
      <c r="BNI99" s="106"/>
      <c r="BNJ99" s="106"/>
      <c r="BNK99" s="106"/>
      <c r="BNL99" s="106"/>
      <c r="BNM99" s="106"/>
      <c r="BNN99" s="106"/>
      <c r="BNO99" s="106"/>
      <c r="BNP99" s="106"/>
      <c r="BNQ99" s="106"/>
      <c r="BNR99" s="106"/>
      <c r="BNS99" s="106"/>
      <c r="BNT99" s="106"/>
      <c r="BNU99" s="106"/>
      <c r="BNV99" s="106"/>
      <c r="BNW99" s="106"/>
      <c r="BNX99" s="106"/>
      <c r="BNY99" s="106"/>
      <c r="BNZ99" s="106"/>
      <c r="BOA99" s="106"/>
      <c r="BOB99" s="106"/>
      <c r="BOC99" s="106"/>
      <c r="BOD99" s="106"/>
      <c r="BOE99" s="106"/>
      <c r="BOF99" s="106"/>
      <c r="BOG99" s="106"/>
      <c r="BOH99" s="106"/>
      <c r="BOI99" s="106"/>
      <c r="BOJ99" s="106"/>
      <c r="BOK99" s="106"/>
      <c r="BOL99" s="106"/>
      <c r="BOM99" s="106"/>
      <c r="BON99" s="106"/>
      <c r="BOO99" s="106"/>
      <c r="BOP99" s="106"/>
      <c r="BOQ99" s="106"/>
      <c r="BOR99" s="106"/>
      <c r="BOS99" s="106"/>
      <c r="BOT99" s="106"/>
      <c r="BOU99" s="106"/>
      <c r="BOV99" s="106"/>
      <c r="BOW99" s="106"/>
      <c r="BOX99" s="106"/>
      <c r="BOY99" s="106"/>
      <c r="BOZ99" s="106"/>
      <c r="BPA99" s="106"/>
      <c r="BPB99" s="106"/>
      <c r="BPC99" s="106"/>
      <c r="BPD99" s="106"/>
      <c r="BPE99" s="106"/>
      <c r="BPF99" s="106"/>
      <c r="BPG99" s="106"/>
      <c r="BPH99" s="106"/>
      <c r="BPI99" s="106"/>
      <c r="BPJ99" s="106"/>
      <c r="BPK99" s="106"/>
      <c r="BPL99" s="106"/>
      <c r="BPM99" s="106"/>
      <c r="BPN99" s="106"/>
      <c r="BPO99" s="106"/>
      <c r="BPP99" s="106"/>
      <c r="BPQ99" s="106"/>
      <c r="BPR99" s="106"/>
      <c r="BPS99" s="106"/>
      <c r="BPT99" s="106"/>
      <c r="BPU99" s="106"/>
      <c r="BPV99" s="106"/>
      <c r="BPW99" s="106"/>
      <c r="BPX99" s="106"/>
      <c r="BPY99" s="106"/>
      <c r="BPZ99" s="106"/>
      <c r="BQA99" s="106"/>
      <c r="BQB99" s="106"/>
      <c r="BQC99" s="106"/>
      <c r="BQD99" s="106"/>
      <c r="BQE99" s="106"/>
      <c r="BQF99" s="106"/>
      <c r="BQG99" s="106"/>
      <c r="BQH99" s="106"/>
      <c r="BQI99" s="106"/>
      <c r="BQJ99" s="106"/>
      <c r="BQK99" s="106"/>
      <c r="BQL99" s="106"/>
      <c r="BQM99" s="106"/>
      <c r="BQN99" s="106"/>
      <c r="BQO99" s="106"/>
      <c r="BQP99" s="106"/>
      <c r="BQQ99" s="106"/>
      <c r="BQR99" s="106"/>
      <c r="BQS99" s="106"/>
      <c r="BQT99" s="106"/>
      <c r="BQU99" s="106"/>
      <c r="BQV99" s="106"/>
      <c r="BQW99" s="106"/>
      <c r="BQX99" s="106"/>
      <c r="BQY99" s="106"/>
      <c r="BQZ99" s="106"/>
      <c r="BRA99" s="106"/>
      <c r="BRB99" s="106"/>
      <c r="BRC99" s="106"/>
      <c r="BRD99" s="106"/>
      <c r="BRE99" s="106"/>
      <c r="BRF99" s="106"/>
      <c r="BRG99" s="106"/>
      <c r="BRH99" s="106"/>
      <c r="BRI99" s="106"/>
      <c r="BRJ99" s="106"/>
      <c r="BRK99" s="106"/>
      <c r="BRL99" s="106"/>
      <c r="BRM99" s="106"/>
      <c r="BRN99" s="106"/>
      <c r="BRO99" s="106"/>
      <c r="BRP99" s="106"/>
      <c r="BRQ99" s="106"/>
      <c r="BRR99" s="106"/>
      <c r="BRS99" s="106"/>
      <c r="BRT99" s="106"/>
      <c r="BRU99" s="106"/>
      <c r="BRV99" s="106"/>
      <c r="BRW99" s="106"/>
      <c r="BRX99" s="106"/>
      <c r="BRY99" s="106"/>
      <c r="BRZ99" s="106"/>
      <c r="BSA99" s="106"/>
      <c r="BSB99" s="106"/>
      <c r="BSC99" s="106"/>
      <c r="BSD99" s="106"/>
      <c r="BSE99" s="106"/>
      <c r="BSF99" s="106"/>
      <c r="BSG99" s="106"/>
      <c r="BSH99" s="106"/>
      <c r="BSI99" s="106"/>
      <c r="BSJ99" s="106"/>
      <c r="BSK99" s="106"/>
      <c r="BSL99" s="106"/>
      <c r="BSM99" s="106"/>
      <c r="BSN99" s="106"/>
      <c r="BSO99" s="106"/>
      <c r="BSP99" s="106"/>
      <c r="BSQ99" s="106"/>
      <c r="BSR99" s="106"/>
      <c r="BSS99" s="106"/>
      <c r="BST99" s="106"/>
      <c r="BSU99" s="106"/>
      <c r="BSV99" s="106"/>
      <c r="BSW99" s="106"/>
      <c r="BSX99" s="106"/>
      <c r="BSY99" s="106"/>
      <c r="BSZ99" s="106"/>
      <c r="BTA99" s="106"/>
      <c r="BTB99" s="106"/>
      <c r="BTC99" s="106"/>
      <c r="BTD99" s="106"/>
      <c r="BTE99" s="106"/>
      <c r="BTF99" s="106"/>
      <c r="BTG99" s="106"/>
      <c r="BTH99" s="106"/>
      <c r="BTI99" s="106"/>
      <c r="BTJ99" s="106"/>
      <c r="BTK99" s="106"/>
      <c r="BTL99" s="106"/>
      <c r="BTM99" s="106"/>
      <c r="BTN99" s="106"/>
      <c r="BTO99" s="106"/>
      <c r="BTP99" s="106"/>
      <c r="BTQ99" s="106"/>
      <c r="BTR99" s="106"/>
      <c r="BTS99" s="106"/>
      <c r="BTT99" s="106"/>
      <c r="BTU99" s="106"/>
      <c r="BTV99" s="106"/>
      <c r="BTW99" s="106"/>
    </row>
    <row r="100" spans="1:1895" s="3" customFormat="1" x14ac:dyDescent="0.2">
      <c r="D100" s="69"/>
      <c r="E100" s="69"/>
      <c r="F100" s="69"/>
      <c r="G100" s="71"/>
      <c r="H100" s="71"/>
      <c r="I100" s="71"/>
      <c r="J100" s="82"/>
      <c r="K100" s="86"/>
      <c r="L100" s="86"/>
      <c r="M100" s="82"/>
      <c r="N100" s="82"/>
      <c r="O100" s="86"/>
      <c r="P100" s="86"/>
      <c r="Q100" s="86"/>
    </row>
    <row r="101" spans="1:1895" s="3" customFormat="1" x14ac:dyDescent="0.2">
      <c r="B101" s="75" t="s">
        <v>436</v>
      </c>
      <c r="C101" s="74" t="s">
        <v>428</v>
      </c>
      <c r="D101" s="74" t="s">
        <v>88</v>
      </c>
      <c r="E101" s="74" t="s">
        <v>22</v>
      </c>
      <c r="F101" s="74" t="s">
        <v>21</v>
      </c>
      <c r="G101" s="73">
        <v>45000</v>
      </c>
      <c r="H101" s="73">
        <v>1148.33</v>
      </c>
      <c r="I101" s="73">
        <v>25</v>
      </c>
      <c r="J101" s="73">
        <f t="shared" ref="J101:J106" si="43">IF(G101&lt;=$I$379*$J$379,G101*$F$386,($I$379*$J$379)*$F$386)</f>
        <v>1291.5</v>
      </c>
      <c r="K101" s="72">
        <f t="shared" ref="K101:K106" si="44">IF(G101&lt;=$I$380*$J$380,G101*$F$387,($I$380*$J$380)*$F$387)</f>
        <v>1368</v>
      </c>
      <c r="L101" s="72">
        <f t="shared" ref="L101:L106" si="45">G101*7.09%</f>
        <v>3190.5</v>
      </c>
      <c r="M101" s="73">
        <f t="shared" ref="M101:M106" si="46">G101*7.1%</f>
        <v>3194.9999999999995</v>
      </c>
      <c r="N101" s="73">
        <f t="shared" si="42"/>
        <v>517.5</v>
      </c>
      <c r="O101" s="72">
        <v>18764.77</v>
      </c>
      <c r="P101" s="72">
        <f t="shared" ref="P101:P106" si="47">H101+I101+J101+K101+O101</f>
        <v>22597.599999999999</v>
      </c>
      <c r="Q101" s="72">
        <f t="shared" ref="Q101:Q106" si="48">G101-P101</f>
        <v>22402.400000000001</v>
      </c>
    </row>
    <row r="102" spans="1:1895" s="3" customFormat="1" x14ac:dyDescent="0.2">
      <c r="B102" s="74" t="s">
        <v>435</v>
      </c>
      <c r="C102" s="74" t="s">
        <v>428</v>
      </c>
      <c r="D102" s="74" t="s">
        <v>434</v>
      </c>
      <c r="E102" s="74" t="s">
        <v>22</v>
      </c>
      <c r="F102" s="74" t="s">
        <v>35</v>
      </c>
      <c r="G102" s="73">
        <v>20000</v>
      </c>
      <c r="H102" s="73">
        <v>0</v>
      </c>
      <c r="I102" s="73">
        <v>25</v>
      </c>
      <c r="J102" s="73">
        <f t="shared" si="43"/>
        <v>574</v>
      </c>
      <c r="K102" s="72">
        <f t="shared" si="44"/>
        <v>608</v>
      </c>
      <c r="L102" s="72">
        <f t="shared" si="45"/>
        <v>1418</v>
      </c>
      <c r="M102" s="73">
        <f t="shared" si="46"/>
        <v>1419.9999999999998</v>
      </c>
      <c r="N102" s="73">
        <f t="shared" si="42"/>
        <v>230</v>
      </c>
      <c r="O102" s="72">
        <v>7304.75</v>
      </c>
      <c r="P102" s="72">
        <f t="shared" si="47"/>
        <v>8511.75</v>
      </c>
      <c r="Q102" s="72">
        <f t="shared" si="48"/>
        <v>11488.25</v>
      </c>
    </row>
    <row r="103" spans="1:1895" s="3" customFormat="1" x14ac:dyDescent="0.2">
      <c r="B103" s="75" t="s">
        <v>433</v>
      </c>
      <c r="C103" s="74" t="s">
        <v>428</v>
      </c>
      <c r="D103" s="74" t="s">
        <v>361</v>
      </c>
      <c r="E103" s="74" t="s">
        <v>22</v>
      </c>
      <c r="F103" s="74" t="s">
        <v>35</v>
      </c>
      <c r="G103" s="73">
        <v>21700</v>
      </c>
      <c r="H103" s="73">
        <v>0</v>
      </c>
      <c r="I103" s="73">
        <v>25</v>
      </c>
      <c r="J103" s="73">
        <f t="shared" si="43"/>
        <v>622.79</v>
      </c>
      <c r="K103" s="72">
        <f t="shared" si="44"/>
        <v>659.68</v>
      </c>
      <c r="L103" s="72">
        <f t="shared" si="45"/>
        <v>1538.5300000000002</v>
      </c>
      <c r="M103" s="73">
        <f t="shared" si="46"/>
        <v>1540.6999999999998</v>
      </c>
      <c r="N103" s="73">
        <f t="shared" si="42"/>
        <v>249.54999999999998</v>
      </c>
      <c r="O103" s="72">
        <v>5990.29</v>
      </c>
      <c r="P103" s="72">
        <f t="shared" si="47"/>
        <v>7297.76</v>
      </c>
      <c r="Q103" s="72">
        <f t="shared" si="48"/>
        <v>14402.24</v>
      </c>
    </row>
    <row r="104" spans="1:1895" s="3" customFormat="1" x14ac:dyDescent="0.2">
      <c r="B104" s="76" t="s">
        <v>432</v>
      </c>
      <c r="C104" s="74" t="s">
        <v>428</v>
      </c>
      <c r="D104" s="76" t="s">
        <v>105</v>
      </c>
      <c r="E104" s="74" t="s">
        <v>431</v>
      </c>
      <c r="F104" s="74" t="s">
        <v>35</v>
      </c>
      <c r="G104" s="72">
        <v>23000</v>
      </c>
      <c r="H104" s="72">
        <v>0</v>
      </c>
      <c r="I104" s="72">
        <v>25</v>
      </c>
      <c r="J104" s="73">
        <f t="shared" si="43"/>
        <v>660.1</v>
      </c>
      <c r="K104" s="72">
        <f t="shared" si="44"/>
        <v>699.2</v>
      </c>
      <c r="L104" s="72">
        <f t="shared" si="45"/>
        <v>1630.7</v>
      </c>
      <c r="M104" s="73">
        <f t="shared" si="46"/>
        <v>1632.9999999999998</v>
      </c>
      <c r="N104" s="73">
        <f t="shared" si="42"/>
        <v>264.5</v>
      </c>
      <c r="O104" s="72">
        <v>7910.5</v>
      </c>
      <c r="P104" s="72">
        <f t="shared" si="47"/>
        <v>9294.7999999999993</v>
      </c>
      <c r="Q104" s="72">
        <f t="shared" si="48"/>
        <v>13705.2</v>
      </c>
    </row>
    <row r="105" spans="1:1895" s="3" customFormat="1" x14ac:dyDescent="0.2">
      <c r="B105" s="76" t="s">
        <v>430</v>
      </c>
      <c r="C105" s="74" t="s">
        <v>428</v>
      </c>
      <c r="D105" s="76" t="s">
        <v>427</v>
      </c>
      <c r="E105" s="74" t="s">
        <v>22</v>
      </c>
      <c r="F105" s="74" t="s">
        <v>21</v>
      </c>
      <c r="G105" s="72">
        <v>25000</v>
      </c>
      <c r="H105" s="72">
        <v>0</v>
      </c>
      <c r="I105" s="72">
        <v>25</v>
      </c>
      <c r="J105" s="73">
        <f t="shared" si="43"/>
        <v>717.5</v>
      </c>
      <c r="K105" s="72">
        <f t="shared" si="44"/>
        <v>760</v>
      </c>
      <c r="L105" s="72">
        <f t="shared" si="45"/>
        <v>1772.5000000000002</v>
      </c>
      <c r="M105" s="73">
        <f t="shared" si="46"/>
        <v>1774.9999999999998</v>
      </c>
      <c r="N105" s="73">
        <f t="shared" si="42"/>
        <v>287.5</v>
      </c>
      <c r="O105" s="72">
        <v>1000</v>
      </c>
      <c r="P105" s="72">
        <f t="shared" si="47"/>
        <v>2502.5</v>
      </c>
      <c r="Q105" s="72">
        <f t="shared" si="48"/>
        <v>22497.5</v>
      </c>
    </row>
    <row r="106" spans="1:1895" s="3" customFormat="1" x14ac:dyDescent="0.2">
      <c r="B106" s="76" t="s">
        <v>429</v>
      </c>
      <c r="C106" s="74" t="s">
        <v>428</v>
      </c>
      <c r="D106" s="76" t="s">
        <v>427</v>
      </c>
      <c r="E106" s="74" t="s">
        <v>22</v>
      </c>
      <c r="F106" s="74" t="s">
        <v>21</v>
      </c>
      <c r="G106" s="72">
        <v>20000</v>
      </c>
      <c r="H106" s="72">
        <v>0</v>
      </c>
      <c r="I106" s="72">
        <v>25</v>
      </c>
      <c r="J106" s="73">
        <f t="shared" si="43"/>
        <v>574</v>
      </c>
      <c r="K106" s="72">
        <f t="shared" si="44"/>
        <v>608</v>
      </c>
      <c r="L106" s="90">
        <f t="shared" si="45"/>
        <v>1418</v>
      </c>
      <c r="M106" s="89">
        <f t="shared" si="46"/>
        <v>1419.9999999999998</v>
      </c>
      <c r="N106" s="73">
        <f t="shared" si="42"/>
        <v>230</v>
      </c>
      <c r="O106" s="72">
        <v>5372.5</v>
      </c>
      <c r="P106" s="72">
        <f t="shared" si="47"/>
        <v>6579.5</v>
      </c>
      <c r="Q106" s="72">
        <f t="shared" si="48"/>
        <v>13420.5</v>
      </c>
    </row>
    <row r="107" spans="1:1895" s="3" customFormat="1" x14ac:dyDescent="0.2">
      <c r="G107" s="2"/>
      <c r="H107" s="2"/>
      <c r="I107" s="2"/>
      <c r="J107" s="73"/>
      <c r="K107" s="72"/>
      <c r="L107" s="81"/>
      <c r="M107" s="80"/>
      <c r="N107" s="73"/>
      <c r="O107" s="72"/>
      <c r="P107" s="72"/>
      <c r="Q107" s="72"/>
    </row>
    <row r="108" spans="1:1895" s="3" customFormat="1" x14ac:dyDescent="0.2">
      <c r="B108" s="74" t="s">
        <v>426</v>
      </c>
      <c r="C108" s="74" t="s">
        <v>419</v>
      </c>
      <c r="D108" s="74" t="s">
        <v>425</v>
      </c>
      <c r="E108" s="74" t="s">
        <v>22</v>
      </c>
      <c r="F108" s="74" t="s">
        <v>35</v>
      </c>
      <c r="G108" s="73">
        <v>48000</v>
      </c>
      <c r="H108" s="73">
        <v>1571.73</v>
      </c>
      <c r="I108" s="73">
        <v>25</v>
      </c>
      <c r="J108" s="73">
        <f>IF(G108&lt;=$I$379*$J$379,G108*$F$386,($I$379*$J$379)*$F$386)</f>
        <v>1377.6</v>
      </c>
      <c r="K108" s="72">
        <f>IF(G108&lt;=$I$380*$J$380,G108*$F$387,($I$380*$J$380)*$F$387)</f>
        <v>1459.2</v>
      </c>
      <c r="L108" s="79">
        <f>G108*7.09%</f>
        <v>3403.2000000000003</v>
      </c>
      <c r="M108" s="78">
        <f>G108*7.1%</f>
        <v>3407.9999999999995</v>
      </c>
      <c r="N108" s="73">
        <f t="shared" si="42"/>
        <v>552</v>
      </c>
      <c r="O108" s="72">
        <v>4100</v>
      </c>
      <c r="P108" s="72">
        <f>H108+I108+J108+K108+O108</f>
        <v>8533.5299999999988</v>
      </c>
      <c r="Q108" s="72">
        <f>G108-P108</f>
        <v>39466.47</v>
      </c>
    </row>
    <row r="109" spans="1:1895" s="3" customFormat="1" x14ac:dyDescent="0.2">
      <c r="B109" s="74" t="s">
        <v>424</v>
      </c>
      <c r="C109" s="74" t="s">
        <v>419</v>
      </c>
      <c r="D109" s="74" t="s">
        <v>423</v>
      </c>
      <c r="E109" s="74" t="s">
        <v>22</v>
      </c>
      <c r="F109" s="74" t="s">
        <v>21</v>
      </c>
      <c r="G109" s="73">
        <v>26000</v>
      </c>
      <c r="H109" s="73">
        <v>0</v>
      </c>
      <c r="I109" s="73">
        <v>25</v>
      </c>
      <c r="J109" s="73">
        <f>IF(G109&lt;=$I$379*$J$379,G109*$F$386,($I$379*$J$379)*$F$386)</f>
        <v>746.2</v>
      </c>
      <c r="K109" s="72">
        <f>IF(G109&lt;=$I$380*$J$380,G109*$F$387,($I$380*$J$380)*$F$387)</f>
        <v>790.4</v>
      </c>
      <c r="L109" s="72">
        <f>G109*7.09%</f>
        <v>1843.4</v>
      </c>
      <c r="M109" s="73">
        <f>G109*7.1%</f>
        <v>1845.9999999999998</v>
      </c>
      <c r="N109" s="73">
        <f t="shared" si="42"/>
        <v>299</v>
      </c>
      <c r="O109" s="72">
        <v>3530.92</v>
      </c>
      <c r="P109" s="72">
        <f>H109+I109+J109+K109+O109</f>
        <v>5092.5200000000004</v>
      </c>
      <c r="Q109" s="72">
        <f>G109-P109</f>
        <v>20907.48</v>
      </c>
    </row>
    <row r="110" spans="1:1895" s="3" customFormat="1" x14ac:dyDescent="0.2">
      <c r="B110" s="75" t="s">
        <v>422</v>
      </c>
      <c r="C110" s="74" t="s">
        <v>419</v>
      </c>
      <c r="D110" s="74" t="s">
        <v>410</v>
      </c>
      <c r="E110" s="74" t="s">
        <v>22</v>
      </c>
      <c r="F110" s="74" t="s">
        <v>21</v>
      </c>
      <c r="G110" s="73">
        <v>20600</v>
      </c>
      <c r="H110" s="73">
        <v>0</v>
      </c>
      <c r="I110" s="73">
        <v>25</v>
      </c>
      <c r="J110" s="73">
        <f>IF(G110&lt;=$I$379*$J$379,G110*$F$386,($I$379*$J$379)*$F$386)</f>
        <v>591.22</v>
      </c>
      <c r="K110" s="72">
        <f>IF(G110&lt;=$I$380*$J$380,G110*$F$387,($I$380*$J$380)*$F$387)</f>
        <v>626.24</v>
      </c>
      <c r="L110" s="72">
        <f>G110*7.09%</f>
        <v>1460.5400000000002</v>
      </c>
      <c r="M110" s="73">
        <f>G110*7.1%</f>
        <v>1462.6</v>
      </c>
      <c r="N110" s="73">
        <f t="shared" si="42"/>
        <v>236.9</v>
      </c>
      <c r="O110" s="72">
        <v>5592.41</v>
      </c>
      <c r="P110" s="72">
        <f>H110+I110+J110+K110+O110</f>
        <v>6834.87</v>
      </c>
      <c r="Q110" s="72">
        <f>G110-P110</f>
        <v>13765.130000000001</v>
      </c>
    </row>
    <row r="111" spans="1:1895" s="3" customFormat="1" x14ac:dyDescent="0.2">
      <c r="B111" s="74" t="s">
        <v>421</v>
      </c>
      <c r="C111" s="74" t="s">
        <v>419</v>
      </c>
      <c r="D111" s="74" t="s">
        <v>418</v>
      </c>
      <c r="E111" s="74" t="s">
        <v>22</v>
      </c>
      <c r="F111" s="74" t="s">
        <v>35</v>
      </c>
      <c r="G111" s="73">
        <v>20000</v>
      </c>
      <c r="H111" s="73">
        <v>0</v>
      </c>
      <c r="I111" s="73">
        <v>25</v>
      </c>
      <c r="J111" s="73">
        <f>IF(G111&lt;=$I$379*$J$379,G111*$F$386,($I$379*$J$379)*$F$386)</f>
        <v>574</v>
      </c>
      <c r="K111" s="72">
        <f>IF(G111&lt;=$I$380*$J$380,G111*$F$387,($I$380*$J$380)*$F$387)</f>
        <v>608</v>
      </c>
      <c r="L111" s="72">
        <f>G111*7.09%</f>
        <v>1418</v>
      </c>
      <c r="M111" s="73">
        <f>G111*7.1%</f>
        <v>1419.9999999999998</v>
      </c>
      <c r="N111" s="73">
        <f t="shared" si="42"/>
        <v>230</v>
      </c>
      <c r="O111" s="72">
        <v>8722.86</v>
      </c>
      <c r="P111" s="72">
        <f>H111+I111+J111+K111+O111</f>
        <v>9929.86</v>
      </c>
      <c r="Q111" s="72">
        <f>G111-P111</f>
        <v>10070.14</v>
      </c>
    </row>
    <row r="112" spans="1:1895" s="3" customFormat="1" x14ac:dyDescent="0.2">
      <c r="B112" s="105" t="s">
        <v>420</v>
      </c>
      <c r="C112" s="74" t="s">
        <v>419</v>
      </c>
      <c r="D112" s="74" t="s">
        <v>418</v>
      </c>
      <c r="E112" s="74" t="s">
        <v>22</v>
      </c>
      <c r="F112" s="74" t="s">
        <v>35</v>
      </c>
      <c r="G112" s="73">
        <v>15000</v>
      </c>
      <c r="H112" s="73">
        <v>0</v>
      </c>
      <c r="I112" s="73">
        <v>25</v>
      </c>
      <c r="J112" s="73">
        <f>IF(G112&lt;=$I$379*$J$379,G112*$F$386,($I$379*$J$379)*$F$386)</f>
        <v>430.5</v>
      </c>
      <c r="K112" s="72">
        <f>IF(G112&lt;=$I$380*$J$380,G112*$F$387,($I$380*$J$380)*$F$387)</f>
        <v>456</v>
      </c>
      <c r="L112" s="90">
        <f>G112*7.09%</f>
        <v>1063.5</v>
      </c>
      <c r="M112" s="89">
        <f>G112*7.1%</f>
        <v>1065</v>
      </c>
      <c r="N112" s="73">
        <f t="shared" si="42"/>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c r="O113" s="72"/>
      <c r="P113" s="72"/>
      <c r="Q113" s="72"/>
    </row>
    <row r="114" spans="2:17" s="3" customFormat="1" x14ac:dyDescent="0.2">
      <c r="B114" s="75" t="s">
        <v>417</v>
      </c>
      <c r="C114" s="74" t="s">
        <v>411</v>
      </c>
      <c r="D114" s="74" t="s">
        <v>416</v>
      </c>
      <c r="E114" s="74" t="s">
        <v>22</v>
      </c>
      <c r="F114" s="74" t="s">
        <v>35</v>
      </c>
      <c r="G114" s="73">
        <v>50000</v>
      </c>
      <c r="H114" s="73">
        <v>1596.68</v>
      </c>
      <c r="I114" s="73">
        <v>25</v>
      </c>
      <c r="J114" s="73">
        <f>IF(G114&lt;=$I$379*$J$379,G114*$F$386,($I$379*$J$379)*$F$386)</f>
        <v>1435</v>
      </c>
      <c r="K114" s="72">
        <f>IF(G114&lt;=$I$380*$J$380,G114*$F$387,($I$380*$J$380)*$F$387)</f>
        <v>1520</v>
      </c>
      <c r="L114" s="79">
        <f>G114*7.09%</f>
        <v>3545.0000000000005</v>
      </c>
      <c r="M114" s="78">
        <f>G114*7.1%</f>
        <v>3549.9999999999995</v>
      </c>
      <c r="N114" s="73">
        <f t="shared" si="42"/>
        <v>575</v>
      </c>
      <c r="O114" s="72">
        <v>21068.799999999999</v>
      </c>
      <c r="P114" s="72">
        <f>H114+I114+J114+K114+O114</f>
        <v>25645.48</v>
      </c>
      <c r="Q114" s="72">
        <f>G114-P114</f>
        <v>24354.52</v>
      </c>
    </row>
    <row r="115" spans="2:17" s="3" customFormat="1" x14ac:dyDescent="0.2">
      <c r="B115" s="74" t="s">
        <v>415</v>
      </c>
      <c r="C115" s="74" t="s">
        <v>411</v>
      </c>
      <c r="D115" s="74" t="s">
        <v>208</v>
      </c>
      <c r="E115" s="74" t="s">
        <v>22</v>
      </c>
      <c r="F115" s="74" t="s">
        <v>35</v>
      </c>
      <c r="G115" s="73">
        <v>25000</v>
      </c>
      <c r="H115" s="73">
        <v>0</v>
      </c>
      <c r="I115" s="73">
        <v>25</v>
      </c>
      <c r="J115" s="73">
        <f>IF(G115&lt;=$I$379*$J$379,G115*$F$386,($I$379*$J$379)*$F$386)</f>
        <v>717.5</v>
      </c>
      <c r="K115" s="72">
        <f>IF(G115&lt;=$I$380*$J$380,G115*$F$387,($I$380*$J$380)*$F$387)</f>
        <v>760</v>
      </c>
      <c r="L115" s="72">
        <f>G115*7.09%</f>
        <v>1772.5000000000002</v>
      </c>
      <c r="M115" s="73">
        <f>G115*7.1%</f>
        <v>1774.9999999999998</v>
      </c>
      <c r="N115" s="73">
        <f t="shared" si="42"/>
        <v>287.5</v>
      </c>
      <c r="O115" s="72">
        <v>11912.5</v>
      </c>
      <c r="P115" s="72">
        <f>H115+I115+J115+K115+O115</f>
        <v>13415</v>
      </c>
      <c r="Q115" s="72">
        <f>G115-P115</f>
        <v>11585</v>
      </c>
    </row>
    <row r="116" spans="2:17" s="3" customFormat="1" x14ac:dyDescent="0.2">
      <c r="B116" s="75" t="s">
        <v>414</v>
      </c>
      <c r="C116" s="74" t="s">
        <v>411</v>
      </c>
      <c r="D116" s="74" t="s">
        <v>361</v>
      </c>
      <c r="E116" s="74" t="s">
        <v>22</v>
      </c>
      <c r="F116" s="74" t="s">
        <v>35</v>
      </c>
      <c r="G116" s="73">
        <v>24000</v>
      </c>
      <c r="H116" s="73">
        <v>0</v>
      </c>
      <c r="I116" s="73">
        <v>25</v>
      </c>
      <c r="J116" s="73">
        <f>IF(G116&lt;=$I$379*$J$379,G116*$F$386,($I$379*$J$379)*$F$386)</f>
        <v>688.8</v>
      </c>
      <c r="K116" s="72">
        <f>IF(G116&lt;=$I$380*$J$380,G116*$F$387,($I$380*$J$380)*$F$387)</f>
        <v>729.6</v>
      </c>
      <c r="L116" s="72">
        <f>G116*7.09%</f>
        <v>1701.6000000000001</v>
      </c>
      <c r="M116" s="73">
        <f>G116*7.1%</f>
        <v>1703.9999999999998</v>
      </c>
      <c r="N116" s="73">
        <f t="shared" si="42"/>
        <v>276</v>
      </c>
      <c r="O116" s="72">
        <v>10630.48</v>
      </c>
      <c r="P116" s="72">
        <f>H116+I116+J116+K116+O116</f>
        <v>12073.88</v>
      </c>
      <c r="Q116" s="72">
        <f>G116-P116</f>
        <v>11926.12</v>
      </c>
    </row>
    <row r="117" spans="2:17" s="3" customFormat="1" x14ac:dyDescent="0.2">
      <c r="B117" s="75" t="s">
        <v>413</v>
      </c>
      <c r="C117" s="74" t="s">
        <v>411</v>
      </c>
      <c r="D117" s="74" t="s">
        <v>410</v>
      </c>
      <c r="E117" s="74" t="s">
        <v>22</v>
      </c>
      <c r="F117" s="74" t="s">
        <v>35</v>
      </c>
      <c r="G117" s="73">
        <v>20000</v>
      </c>
      <c r="H117" s="73">
        <v>0</v>
      </c>
      <c r="I117" s="73">
        <v>25</v>
      </c>
      <c r="J117" s="73">
        <f>IF(G117&lt;=$I$379*$J$379,G117*$F$386,($I$379*$J$379)*$F$386)</f>
        <v>574</v>
      </c>
      <c r="K117" s="72">
        <f>IF(G117&lt;=$I$380*$J$380,G117*$F$387,($I$380*$J$380)*$F$387)</f>
        <v>608</v>
      </c>
      <c r="L117" s="72">
        <f>G117*7.09%</f>
        <v>1418</v>
      </c>
      <c r="M117" s="73">
        <f>G117*7.1%</f>
        <v>1419.9999999999998</v>
      </c>
      <c r="N117" s="73">
        <f t="shared" si="42"/>
        <v>230</v>
      </c>
      <c r="O117" s="72">
        <v>0</v>
      </c>
      <c r="P117" s="72">
        <f>H117+I117+J117+K117+O117</f>
        <v>1207</v>
      </c>
      <c r="Q117" s="72">
        <f>G117-P117</f>
        <v>18793</v>
      </c>
    </row>
    <row r="118" spans="2:17" s="3" customFormat="1" x14ac:dyDescent="0.2">
      <c r="B118" s="74" t="s">
        <v>412</v>
      </c>
      <c r="C118" s="74" t="s">
        <v>411</v>
      </c>
      <c r="D118" s="74" t="s">
        <v>410</v>
      </c>
      <c r="E118" s="74" t="s">
        <v>22</v>
      </c>
      <c r="F118" s="74" t="s">
        <v>21</v>
      </c>
      <c r="G118" s="73">
        <v>17300</v>
      </c>
      <c r="H118" s="73">
        <v>0</v>
      </c>
      <c r="I118" s="73">
        <v>25</v>
      </c>
      <c r="J118" s="73">
        <f>IF(G118&lt;=$I$379*$J$379,G118*$F$386,($I$379*$J$379)*$F$386)</f>
        <v>496.51</v>
      </c>
      <c r="K118" s="72">
        <f>IF(G118&lt;=$I$380*$J$380,G118*$F$387,($I$380*$J$380)*$F$387)</f>
        <v>525.91999999999996</v>
      </c>
      <c r="L118" s="72">
        <f>G118*7.09%</f>
        <v>1226.5700000000002</v>
      </c>
      <c r="M118" s="73">
        <f>G118*7.1%</f>
        <v>1228.3</v>
      </c>
      <c r="N118" s="73">
        <f t="shared" si="42"/>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c r="O119" s="72"/>
      <c r="P119" s="72"/>
      <c r="Q119" s="72"/>
    </row>
    <row r="120" spans="2:17" s="3" customFormat="1" x14ac:dyDescent="0.2">
      <c r="B120" s="75" t="s">
        <v>409</v>
      </c>
      <c r="C120" s="74" t="s">
        <v>398</v>
      </c>
      <c r="D120" s="74" t="s">
        <v>408</v>
      </c>
      <c r="E120" s="74" t="s">
        <v>22</v>
      </c>
      <c r="F120" s="74" t="s">
        <v>21</v>
      </c>
      <c r="G120" s="73">
        <v>55000</v>
      </c>
      <c r="H120" s="73">
        <v>2302.36</v>
      </c>
      <c r="I120" s="73">
        <v>25</v>
      </c>
      <c r="J120" s="73">
        <f t="shared" ref="J120:J129" si="49">IF(G120&lt;=$I$379*$J$379,G120*$F$386,($I$379*$J$379)*$F$386)</f>
        <v>1578.5</v>
      </c>
      <c r="K120" s="72">
        <f t="shared" ref="K120:K129" si="50">IF(G120&lt;=$I$380*$J$380,G120*$F$387,($I$380*$J$380)*$F$387)</f>
        <v>1672</v>
      </c>
      <c r="L120" s="79">
        <f t="shared" ref="L120:L129" si="51">G120*7.09%</f>
        <v>3899.5000000000005</v>
      </c>
      <c r="M120" s="78">
        <f t="shared" ref="M120:M129" si="52">G120*7.1%</f>
        <v>3904.9999999999995</v>
      </c>
      <c r="N120" s="73">
        <f t="shared" si="42"/>
        <v>632.5</v>
      </c>
      <c r="O120" s="72">
        <v>24753.19</v>
      </c>
      <c r="P120" s="72">
        <f t="shared" ref="P120:P129" si="53">H120+I120+J120+K120+O120</f>
        <v>30331.05</v>
      </c>
      <c r="Q120" s="72">
        <f t="shared" ref="Q120:Q129" si="54">G120-P120</f>
        <v>24668.95</v>
      </c>
    </row>
    <row r="121" spans="2:17" s="3" customFormat="1" x14ac:dyDescent="0.2">
      <c r="B121" s="74" t="s">
        <v>407</v>
      </c>
      <c r="C121" s="74" t="s">
        <v>398</v>
      </c>
      <c r="D121" s="74" t="s">
        <v>133</v>
      </c>
      <c r="E121" s="74" t="s">
        <v>22</v>
      </c>
      <c r="F121" s="74" t="s">
        <v>21</v>
      </c>
      <c r="G121" s="73">
        <v>25000</v>
      </c>
      <c r="H121" s="73">
        <v>0</v>
      </c>
      <c r="I121" s="73">
        <v>25</v>
      </c>
      <c r="J121" s="73">
        <f t="shared" si="49"/>
        <v>717.5</v>
      </c>
      <c r="K121" s="72">
        <f t="shared" si="50"/>
        <v>760</v>
      </c>
      <c r="L121" s="72">
        <f t="shared" si="51"/>
        <v>1772.5000000000002</v>
      </c>
      <c r="M121" s="73">
        <f t="shared" si="52"/>
        <v>1774.9999999999998</v>
      </c>
      <c r="N121" s="73">
        <f t="shared" si="42"/>
        <v>287.5</v>
      </c>
      <c r="O121" s="72">
        <v>13784.82</v>
      </c>
      <c r="P121" s="72">
        <f t="shared" si="53"/>
        <v>15287.32</v>
      </c>
      <c r="Q121" s="72">
        <f t="shared" si="54"/>
        <v>9712.68</v>
      </c>
    </row>
    <row r="122" spans="2:17" s="3" customFormat="1" x14ac:dyDescent="0.2">
      <c r="B122" s="74" t="s">
        <v>406</v>
      </c>
      <c r="C122" s="74" t="s">
        <v>398</v>
      </c>
      <c r="D122" s="74" t="s">
        <v>133</v>
      </c>
      <c r="E122" s="74" t="s">
        <v>22</v>
      </c>
      <c r="F122" s="74" t="s">
        <v>21</v>
      </c>
      <c r="G122" s="73">
        <v>21400</v>
      </c>
      <c r="H122" s="73">
        <v>0</v>
      </c>
      <c r="I122" s="73">
        <v>25</v>
      </c>
      <c r="J122" s="73">
        <f t="shared" si="49"/>
        <v>614.17999999999995</v>
      </c>
      <c r="K122" s="72">
        <f t="shared" si="50"/>
        <v>650.55999999999995</v>
      </c>
      <c r="L122" s="72">
        <f t="shared" si="51"/>
        <v>1517.26</v>
      </c>
      <c r="M122" s="73">
        <f t="shared" si="52"/>
        <v>1519.3999999999999</v>
      </c>
      <c r="N122" s="73">
        <f t="shared" si="42"/>
        <v>246.1</v>
      </c>
      <c r="O122" s="72">
        <v>7394.69</v>
      </c>
      <c r="P122" s="72">
        <f t="shared" si="53"/>
        <v>8684.43</v>
      </c>
      <c r="Q122" s="72">
        <f t="shared" si="54"/>
        <v>12715.57</v>
      </c>
    </row>
    <row r="123" spans="2:17" s="3" customFormat="1" x14ac:dyDescent="0.2">
      <c r="B123" s="74" t="s">
        <v>405</v>
      </c>
      <c r="C123" s="74" t="s">
        <v>398</v>
      </c>
      <c r="D123" s="74" t="s">
        <v>133</v>
      </c>
      <c r="E123" s="74" t="s">
        <v>22</v>
      </c>
      <c r="F123" s="74" t="s">
        <v>21</v>
      </c>
      <c r="G123" s="73">
        <v>25000</v>
      </c>
      <c r="H123" s="73">
        <v>0</v>
      </c>
      <c r="I123" s="73">
        <v>25</v>
      </c>
      <c r="J123" s="73">
        <f t="shared" si="49"/>
        <v>717.5</v>
      </c>
      <c r="K123" s="72">
        <f t="shared" si="50"/>
        <v>760</v>
      </c>
      <c r="L123" s="72">
        <f t="shared" si="51"/>
        <v>1772.5000000000002</v>
      </c>
      <c r="M123" s="73">
        <f t="shared" si="52"/>
        <v>1774.9999999999998</v>
      </c>
      <c r="N123" s="73">
        <f t="shared" si="42"/>
        <v>287.5</v>
      </c>
      <c r="O123" s="72">
        <v>11078.27</v>
      </c>
      <c r="P123" s="72">
        <f t="shared" si="53"/>
        <v>12580.77</v>
      </c>
      <c r="Q123" s="72">
        <f t="shared" si="54"/>
        <v>12419.23</v>
      </c>
    </row>
    <row r="124" spans="2:17" s="3" customFormat="1" x14ac:dyDescent="0.2">
      <c r="B124" s="74" t="s">
        <v>404</v>
      </c>
      <c r="C124" s="74" t="s">
        <v>398</v>
      </c>
      <c r="D124" s="74" t="s">
        <v>133</v>
      </c>
      <c r="E124" s="74" t="s">
        <v>22</v>
      </c>
      <c r="F124" s="74" t="s">
        <v>279</v>
      </c>
      <c r="G124" s="73">
        <v>24000</v>
      </c>
      <c r="H124" s="73">
        <v>0</v>
      </c>
      <c r="I124" s="73">
        <v>25</v>
      </c>
      <c r="J124" s="73">
        <f t="shared" si="49"/>
        <v>688.8</v>
      </c>
      <c r="K124" s="72">
        <f t="shared" si="50"/>
        <v>729.6</v>
      </c>
      <c r="L124" s="72">
        <f t="shared" si="51"/>
        <v>1701.6000000000001</v>
      </c>
      <c r="M124" s="73">
        <f t="shared" si="52"/>
        <v>1703.9999999999998</v>
      </c>
      <c r="N124" s="73">
        <f t="shared" si="42"/>
        <v>276</v>
      </c>
      <c r="O124" s="72">
        <v>11756.78</v>
      </c>
      <c r="P124" s="72">
        <f t="shared" si="53"/>
        <v>13200.18</v>
      </c>
      <c r="Q124" s="72">
        <f t="shared" si="54"/>
        <v>10799.82</v>
      </c>
    </row>
    <row r="125" spans="2:17" s="3" customFormat="1" x14ac:dyDescent="0.2">
      <c r="B125" s="74" t="s">
        <v>403</v>
      </c>
      <c r="C125" s="74" t="s">
        <v>398</v>
      </c>
      <c r="D125" s="74" t="s">
        <v>133</v>
      </c>
      <c r="E125" s="74" t="s">
        <v>22</v>
      </c>
      <c r="F125" s="74" t="s">
        <v>21</v>
      </c>
      <c r="G125" s="73">
        <v>24000</v>
      </c>
      <c r="H125" s="73">
        <v>0</v>
      </c>
      <c r="I125" s="73">
        <v>25</v>
      </c>
      <c r="J125" s="73">
        <f t="shared" si="49"/>
        <v>688.8</v>
      </c>
      <c r="K125" s="72">
        <f t="shared" si="50"/>
        <v>729.6</v>
      </c>
      <c r="L125" s="72">
        <f t="shared" si="51"/>
        <v>1701.6000000000001</v>
      </c>
      <c r="M125" s="73">
        <f t="shared" si="52"/>
        <v>1703.9999999999998</v>
      </c>
      <c r="N125" s="73">
        <f t="shared" si="42"/>
        <v>276</v>
      </c>
      <c r="O125" s="72">
        <v>12478.12</v>
      </c>
      <c r="P125" s="72">
        <f t="shared" si="53"/>
        <v>13921.52</v>
      </c>
      <c r="Q125" s="72">
        <f t="shared" si="54"/>
        <v>10078.48</v>
      </c>
    </row>
    <row r="126" spans="2:17" s="3" customFormat="1" x14ac:dyDescent="0.2">
      <c r="B126" s="74" t="s">
        <v>402</v>
      </c>
      <c r="C126" s="74" t="s">
        <v>398</v>
      </c>
      <c r="D126" s="74" t="s">
        <v>208</v>
      </c>
      <c r="E126" s="74" t="s">
        <v>22</v>
      </c>
      <c r="F126" s="74" t="s">
        <v>35</v>
      </c>
      <c r="G126" s="73">
        <v>22580</v>
      </c>
      <c r="H126" s="73">
        <v>0</v>
      </c>
      <c r="I126" s="73">
        <v>25</v>
      </c>
      <c r="J126" s="73">
        <f t="shared" si="49"/>
        <v>648.04600000000005</v>
      </c>
      <c r="K126" s="72">
        <f t="shared" si="50"/>
        <v>686.43200000000002</v>
      </c>
      <c r="L126" s="72">
        <f t="shared" si="51"/>
        <v>1600.922</v>
      </c>
      <c r="M126" s="73">
        <f t="shared" si="52"/>
        <v>1603.1799999999998</v>
      </c>
      <c r="N126" s="73">
        <f t="shared" si="42"/>
        <v>259.67</v>
      </c>
      <c r="O126" s="72">
        <v>11856.01</v>
      </c>
      <c r="P126" s="72">
        <f t="shared" si="53"/>
        <v>13215.488000000001</v>
      </c>
      <c r="Q126" s="72">
        <f t="shared" si="54"/>
        <v>9364.5119999999988</v>
      </c>
    </row>
    <row r="127" spans="2:17" s="3" customFormat="1" x14ac:dyDescent="0.2">
      <c r="B127" s="75" t="s">
        <v>401</v>
      </c>
      <c r="C127" s="74" t="s">
        <v>398</v>
      </c>
      <c r="D127" s="74" t="s">
        <v>133</v>
      </c>
      <c r="E127" s="74" t="s">
        <v>22</v>
      </c>
      <c r="F127" s="74" t="s">
        <v>21</v>
      </c>
      <c r="G127" s="73">
        <v>30000</v>
      </c>
      <c r="H127" s="73">
        <v>0</v>
      </c>
      <c r="I127" s="73">
        <v>25</v>
      </c>
      <c r="J127" s="73">
        <f t="shared" si="49"/>
        <v>861</v>
      </c>
      <c r="K127" s="72">
        <f t="shared" si="50"/>
        <v>912</v>
      </c>
      <c r="L127" s="72">
        <f t="shared" si="51"/>
        <v>2127</v>
      </c>
      <c r="M127" s="73">
        <f t="shared" si="52"/>
        <v>2130</v>
      </c>
      <c r="N127" s="73">
        <f t="shared" si="42"/>
        <v>345</v>
      </c>
      <c r="O127" s="72">
        <v>4472.5</v>
      </c>
      <c r="P127" s="72">
        <f t="shared" si="53"/>
        <v>6270.5</v>
      </c>
      <c r="Q127" s="72">
        <f t="shared" si="54"/>
        <v>23729.5</v>
      </c>
    </row>
    <row r="128" spans="2:17" s="3" customFormat="1" x14ac:dyDescent="0.2">
      <c r="B128" s="75" t="s">
        <v>400</v>
      </c>
      <c r="C128" s="74" t="s">
        <v>398</v>
      </c>
      <c r="D128" s="74" t="s">
        <v>133</v>
      </c>
      <c r="E128" s="74" t="s">
        <v>22</v>
      </c>
      <c r="F128" s="74" t="s">
        <v>21</v>
      </c>
      <c r="G128" s="73">
        <v>24000</v>
      </c>
      <c r="H128" s="73">
        <v>0</v>
      </c>
      <c r="I128" s="73">
        <v>25</v>
      </c>
      <c r="J128" s="73">
        <f t="shared" si="49"/>
        <v>688.8</v>
      </c>
      <c r="K128" s="72">
        <f t="shared" si="50"/>
        <v>729.6</v>
      </c>
      <c r="L128" s="72">
        <f t="shared" si="51"/>
        <v>1701.6000000000001</v>
      </c>
      <c r="M128" s="73">
        <f t="shared" si="52"/>
        <v>1703.9999999999998</v>
      </c>
      <c r="N128" s="73">
        <f t="shared" si="42"/>
        <v>276</v>
      </c>
      <c r="O128" s="72">
        <v>11937.37</v>
      </c>
      <c r="P128" s="72">
        <f t="shared" si="53"/>
        <v>13380.77</v>
      </c>
      <c r="Q128" s="72">
        <f t="shared" si="54"/>
        <v>10619.23</v>
      </c>
    </row>
    <row r="129" spans="2:17" s="3" customFormat="1" x14ac:dyDescent="0.2">
      <c r="B129" s="74" t="s">
        <v>399</v>
      </c>
      <c r="C129" s="74" t="s">
        <v>398</v>
      </c>
      <c r="D129" s="74" t="s">
        <v>133</v>
      </c>
      <c r="E129" s="74" t="s">
        <v>22</v>
      </c>
      <c r="F129" s="74" t="s">
        <v>21</v>
      </c>
      <c r="G129" s="73">
        <v>11600.56</v>
      </c>
      <c r="H129" s="73">
        <v>0</v>
      </c>
      <c r="I129" s="73">
        <v>25</v>
      </c>
      <c r="J129" s="73">
        <f t="shared" si="49"/>
        <v>332.93607199999997</v>
      </c>
      <c r="K129" s="72">
        <f t="shared" si="50"/>
        <v>352.65702399999998</v>
      </c>
      <c r="L129" s="72">
        <f t="shared" si="51"/>
        <v>822.47970399999997</v>
      </c>
      <c r="M129" s="73">
        <f t="shared" si="52"/>
        <v>823.63975999999991</v>
      </c>
      <c r="N129" s="73">
        <f t="shared" si="42"/>
        <v>133.40644</v>
      </c>
      <c r="O129" s="72">
        <v>100</v>
      </c>
      <c r="P129" s="72">
        <f t="shared" si="53"/>
        <v>810.59309599999995</v>
      </c>
      <c r="Q129" s="72">
        <f t="shared" si="54"/>
        <v>10789.966903999999</v>
      </c>
    </row>
    <row r="130" spans="2:17" s="3" customFormat="1" x14ac:dyDescent="0.2">
      <c r="B130" s="70"/>
      <c r="C130" s="70"/>
      <c r="D130" s="70"/>
      <c r="E130" s="70"/>
      <c r="F130" s="70"/>
      <c r="G130" s="82"/>
      <c r="H130" s="82"/>
      <c r="I130" s="82"/>
      <c r="J130" s="82"/>
      <c r="K130" s="86"/>
      <c r="L130" s="86"/>
      <c r="M130" s="82"/>
      <c r="N130" s="82"/>
      <c r="O130" s="86"/>
      <c r="P130" s="86"/>
      <c r="Q130" s="86"/>
    </row>
    <row r="131" spans="2:17" s="3" customFormat="1" x14ac:dyDescent="0.2">
      <c r="B131" s="74" t="s">
        <v>397</v>
      </c>
      <c r="C131" s="74" t="s">
        <v>384</v>
      </c>
      <c r="D131" s="74" t="s">
        <v>396</v>
      </c>
      <c r="E131" s="74" t="s">
        <v>22</v>
      </c>
      <c r="F131" s="74" t="s">
        <v>21</v>
      </c>
      <c r="G131" s="73">
        <v>95000</v>
      </c>
      <c r="H131" s="73">
        <v>10929.31</v>
      </c>
      <c r="I131" s="73">
        <v>25</v>
      </c>
      <c r="J131" s="73">
        <f t="shared" ref="J131:J140" si="55">IF(G131&lt;=$I$379*$J$379,G131*$F$386,($I$379*$J$379)*$F$386)</f>
        <v>2726.5</v>
      </c>
      <c r="K131" s="72">
        <f t="shared" ref="K131:K140" si="56">IF(G131&lt;=$I$380*$J$380,G131*$F$387,($I$380*$J$380)*$F$387)</f>
        <v>2888</v>
      </c>
      <c r="L131" s="72">
        <f t="shared" ref="L131:L140" si="57">G131*7.09%</f>
        <v>6735.5</v>
      </c>
      <c r="M131" s="73">
        <f t="shared" ref="M131:M140" si="58">G131*7.1%</f>
        <v>6744.9999999999991</v>
      </c>
      <c r="N131" s="73">
        <v>997.04</v>
      </c>
      <c r="O131" s="72">
        <v>100</v>
      </c>
      <c r="P131" s="72">
        <f t="shared" ref="P131:P140" si="59">H131+I131+J131+K131+O131</f>
        <v>16668.809999999998</v>
      </c>
      <c r="Q131" s="72">
        <f t="shared" ref="Q131:Q140" si="60">G131-P131</f>
        <v>78331.19</v>
      </c>
    </row>
    <row r="132" spans="2:17" s="3" customFormat="1" x14ac:dyDescent="0.2">
      <c r="B132" s="74" t="s">
        <v>395</v>
      </c>
      <c r="C132" s="74" t="s">
        <v>384</v>
      </c>
      <c r="D132" s="74" t="s">
        <v>226</v>
      </c>
      <c r="E132" s="74" t="s">
        <v>22</v>
      </c>
      <c r="F132" s="74" t="s">
        <v>21</v>
      </c>
      <c r="G132" s="73">
        <v>30000</v>
      </c>
      <c r="H132" s="73">
        <v>0</v>
      </c>
      <c r="I132" s="73">
        <v>25</v>
      </c>
      <c r="J132" s="73">
        <f t="shared" si="55"/>
        <v>861</v>
      </c>
      <c r="K132" s="72">
        <f t="shared" si="56"/>
        <v>912</v>
      </c>
      <c r="L132" s="72">
        <f t="shared" si="57"/>
        <v>2127</v>
      </c>
      <c r="M132" s="73">
        <f t="shared" si="58"/>
        <v>2130</v>
      </c>
      <c r="N132" s="73">
        <f t="shared" si="42"/>
        <v>345</v>
      </c>
      <c r="O132" s="72">
        <v>11845.28</v>
      </c>
      <c r="P132" s="72">
        <f t="shared" si="59"/>
        <v>13643.28</v>
      </c>
      <c r="Q132" s="72">
        <f t="shared" si="60"/>
        <v>16356.72</v>
      </c>
    </row>
    <row r="133" spans="2:17" s="3" customFormat="1" x14ac:dyDescent="0.2">
      <c r="B133" s="74" t="s">
        <v>394</v>
      </c>
      <c r="C133" s="74" t="s">
        <v>384</v>
      </c>
      <c r="D133" s="74" t="s">
        <v>226</v>
      </c>
      <c r="E133" s="74" t="s">
        <v>22</v>
      </c>
      <c r="F133" s="74" t="s">
        <v>21</v>
      </c>
      <c r="G133" s="73">
        <v>30000</v>
      </c>
      <c r="H133" s="73">
        <v>0</v>
      </c>
      <c r="I133" s="73">
        <v>25</v>
      </c>
      <c r="J133" s="73">
        <f t="shared" si="55"/>
        <v>861</v>
      </c>
      <c r="K133" s="72">
        <f t="shared" si="56"/>
        <v>912</v>
      </c>
      <c r="L133" s="72">
        <f t="shared" si="57"/>
        <v>2127</v>
      </c>
      <c r="M133" s="73">
        <f t="shared" si="58"/>
        <v>2130</v>
      </c>
      <c r="N133" s="73">
        <f t="shared" si="42"/>
        <v>345</v>
      </c>
      <c r="O133" s="72">
        <v>6561.34</v>
      </c>
      <c r="P133" s="72">
        <f t="shared" si="59"/>
        <v>8359.34</v>
      </c>
      <c r="Q133" s="72">
        <f t="shared" si="60"/>
        <v>21640.66</v>
      </c>
    </row>
    <row r="134" spans="2:17" s="3" customFormat="1" x14ac:dyDescent="0.2">
      <c r="B134" s="74" t="s">
        <v>393</v>
      </c>
      <c r="C134" s="74" t="s">
        <v>384</v>
      </c>
      <c r="D134" s="74" t="s">
        <v>226</v>
      </c>
      <c r="E134" s="74" t="s">
        <v>22</v>
      </c>
      <c r="F134" s="74" t="s">
        <v>21</v>
      </c>
      <c r="G134" s="73">
        <v>25000</v>
      </c>
      <c r="H134" s="73">
        <v>0</v>
      </c>
      <c r="I134" s="73">
        <v>25</v>
      </c>
      <c r="J134" s="73">
        <f t="shared" si="55"/>
        <v>717.5</v>
      </c>
      <c r="K134" s="72">
        <f t="shared" si="56"/>
        <v>760</v>
      </c>
      <c r="L134" s="72">
        <f t="shared" si="57"/>
        <v>1772.5000000000002</v>
      </c>
      <c r="M134" s="73">
        <f t="shared" si="58"/>
        <v>1774.9999999999998</v>
      </c>
      <c r="N134" s="73">
        <f t="shared" si="42"/>
        <v>287.5</v>
      </c>
      <c r="O134" s="72">
        <v>0</v>
      </c>
      <c r="P134" s="72">
        <f t="shared" si="59"/>
        <v>1502.5</v>
      </c>
      <c r="Q134" s="72">
        <f t="shared" si="60"/>
        <v>23497.5</v>
      </c>
    </row>
    <row r="135" spans="2:17" s="3" customFormat="1" x14ac:dyDescent="0.2">
      <c r="B135" s="75" t="s">
        <v>392</v>
      </c>
      <c r="C135" s="74" t="s">
        <v>384</v>
      </c>
      <c r="D135" s="74" t="s">
        <v>208</v>
      </c>
      <c r="E135" s="74" t="s">
        <v>22</v>
      </c>
      <c r="F135" s="74" t="s">
        <v>35</v>
      </c>
      <c r="G135" s="73">
        <v>49190.54</v>
      </c>
      <c r="H135" s="73">
        <v>1739.76</v>
      </c>
      <c r="I135" s="73">
        <v>25</v>
      </c>
      <c r="J135" s="73">
        <f t="shared" si="55"/>
        <v>1411.7684979999999</v>
      </c>
      <c r="K135" s="72">
        <f t="shared" si="56"/>
        <v>1495.3924159999999</v>
      </c>
      <c r="L135" s="72">
        <f t="shared" si="57"/>
        <v>3487.6092860000003</v>
      </c>
      <c r="M135" s="73">
        <f t="shared" si="58"/>
        <v>3492.5283399999998</v>
      </c>
      <c r="N135" s="73">
        <f t="shared" ref="N135:N201" si="61">IF(G135&gt;77410,890.22,G135*1.15%)</f>
        <v>565.69120999999996</v>
      </c>
      <c r="O135" s="72">
        <v>16380.27</v>
      </c>
      <c r="P135" s="72">
        <f t="shared" si="59"/>
        <v>21052.190913999999</v>
      </c>
      <c r="Q135" s="72">
        <f t="shared" si="60"/>
        <v>28138.349086000002</v>
      </c>
    </row>
    <row r="136" spans="2:17" s="3" customFormat="1" x14ac:dyDescent="0.2">
      <c r="B136" s="74" t="s">
        <v>391</v>
      </c>
      <c r="C136" s="74" t="s">
        <v>384</v>
      </c>
      <c r="D136" s="74" t="s">
        <v>390</v>
      </c>
      <c r="E136" s="74" t="s">
        <v>22</v>
      </c>
      <c r="F136" s="74" t="s">
        <v>21</v>
      </c>
      <c r="G136" s="73">
        <v>42000</v>
      </c>
      <c r="H136" s="73">
        <v>724.92</v>
      </c>
      <c r="I136" s="73">
        <v>25</v>
      </c>
      <c r="J136" s="73">
        <f t="shared" si="55"/>
        <v>1205.4000000000001</v>
      </c>
      <c r="K136" s="72">
        <f t="shared" si="56"/>
        <v>1276.8</v>
      </c>
      <c r="L136" s="72">
        <f t="shared" si="57"/>
        <v>2977.8</v>
      </c>
      <c r="M136" s="73">
        <f t="shared" si="58"/>
        <v>2981.9999999999995</v>
      </c>
      <c r="N136" s="73">
        <f t="shared" si="61"/>
        <v>483</v>
      </c>
      <c r="O136" s="72">
        <v>10399.81</v>
      </c>
      <c r="P136" s="72">
        <f t="shared" si="59"/>
        <v>13631.93</v>
      </c>
      <c r="Q136" s="72">
        <f t="shared" si="60"/>
        <v>28368.07</v>
      </c>
    </row>
    <row r="137" spans="2:17" s="3" customFormat="1" x14ac:dyDescent="0.2">
      <c r="B137" s="74" t="s">
        <v>389</v>
      </c>
      <c r="C137" s="74" t="s">
        <v>384</v>
      </c>
      <c r="D137" s="74" t="s">
        <v>226</v>
      </c>
      <c r="E137" s="74" t="s">
        <v>22</v>
      </c>
      <c r="F137" s="74" t="s">
        <v>21</v>
      </c>
      <c r="G137" s="73">
        <v>40000</v>
      </c>
      <c r="H137" s="73">
        <v>442.65</v>
      </c>
      <c r="I137" s="73">
        <v>25</v>
      </c>
      <c r="J137" s="73">
        <f t="shared" si="55"/>
        <v>1148</v>
      </c>
      <c r="K137" s="72">
        <f t="shared" si="56"/>
        <v>1216</v>
      </c>
      <c r="L137" s="72">
        <f t="shared" si="57"/>
        <v>2836</v>
      </c>
      <c r="M137" s="73">
        <f t="shared" si="58"/>
        <v>2839.9999999999995</v>
      </c>
      <c r="N137" s="73">
        <f t="shared" si="61"/>
        <v>460</v>
      </c>
      <c r="O137" s="72">
        <v>16050</v>
      </c>
      <c r="P137" s="72">
        <f t="shared" si="59"/>
        <v>18881.650000000001</v>
      </c>
      <c r="Q137" s="72">
        <f t="shared" si="60"/>
        <v>21118.35</v>
      </c>
    </row>
    <row r="138" spans="2:17" s="3" customFormat="1" x14ac:dyDescent="0.2">
      <c r="B138" s="75" t="s">
        <v>388</v>
      </c>
      <c r="C138" s="74" t="s">
        <v>387</v>
      </c>
      <c r="D138" s="74" t="s">
        <v>386</v>
      </c>
      <c r="E138" s="74" t="s">
        <v>22</v>
      </c>
      <c r="F138" s="74" t="s">
        <v>21</v>
      </c>
      <c r="G138" s="73">
        <v>45000</v>
      </c>
      <c r="H138" s="73">
        <v>1148.33</v>
      </c>
      <c r="I138" s="73">
        <v>25</v>
      </c>
      <c r="J138" s="73">
        <f t="shared" si="55"/>
        <v>1291.5</v>
      </c>
      <c r="K138" s="72">
        <f t="shared" si="56"/>
        <v>1368</v>
      </c>
      <c r="L138" s="72">
        <f t="shared" si="57"/>
        <v>3190.5</v>
      </c>
      <c r="M138" s="73">
        <f t="shared" si="58"/>
        <v>3194.9999999999995</v>
      </c>
      <c r="N138" s="73">
        <f t="shared" si="61"/>
        <v>517.5</v>
      </c>
      <c r="O138" s="72">
        <v>11084.82</v>
      </c>
      <c r="P138" s="72">
        <f t="shared" si="59"/>
        <v>14917.65</v>
      </c>
      <c r="Q138" s="72">
        <f t="shared" si="60"/>
        <v>30082.35</v>
      </c>
    </row>
    <row r="139" spans="2:17" s="3" customFormat="1" x14ac:dyDescent="0.2">
      <c r="B139" s="75" t="s">
        <v>581</v>
      </c>
      <c r="C139" s="74" t="s">
        <v>384</v>
      </c>
      <c r="D139" s="74" t="s">
        <v>226</v>
      </c>
      <c r="E139" s="74" t="s">
        <v>22</v>
      </c>
      <c r="F139" s="74" t="s">
        <v>21</v>
      </c>
      <c r="G139" s="73">
        <v>20000</v>
      </c>
      <c r="H139" s="73">
        <v>0</v>
      </c>
      <c r="I139" s="73">
        <v>25</v>
      </c>
      <c r="J139" s="73">
        <f t="shared" si="55"/>
        <v>574</v>
      </c>
      <c r="K139" s="72">
        <f t="shared" si="56"/>
        <v>608</v>
      </c>
      <c r="L139" s="90">
        <f t="shared" si="57"/>
        <v>1418</v>
      </c>
      <c r="M139" s="89">
        <f t="shared" si="58"/>
        <v>1419.9999999999998</v>
      </c>
      <c r="N139" s="73">
        <f t="shared" si="61"/>
        <v>230</v>
      </c>
      <c r="O139" s="72">
        <v>100</v>
      </c>
      <c r="P139" s="72">
        <f t="shared" si="59"/>
        <v>1307</v>
      </c>
      <c r="Q139" s="72">
        <f t="shared" si="60"/>
        <v>18693</v>
      </c>
    </row>
    <row r="140" spans="2:17" s="3" customFormat="1" x14ac:dyDescent="0.2">
      <c r="B140" s="75" t="s">
        <v>385</v>
      </c>
      <c r="C140" s="74" t="s">
        <v>384</v>
      </c>
      <c r="D140" s="74" t="s">
        <v>226</v>
      </c>
      <c r="E140" s="74" t="s">
        <v>22</v>
      </c>
      <c r="F140" s="74" t="s">
        <v>21</v>
      </c>
      <c r="G140" s="73">
        <v>20000</v>
      </c>
      <c r="H140" s="73">
        <v>0</v>
      </c>
      <c r="I140" s="73">
        <v>25</v>
      </c>
      <c r="J140" s="73">
        <f t="shared" si="55"/>
        <v>574</v>
      </c>
      <c r="K140" s="72">
        <f t="shared" si="56"/>
        <v>608</v>
      </c>
      <c r="L140" s="90">
        <f t="shared" si="57"/>
        <v>1418</v>
      </c>
      <c r="M140" s="89">
        <f t="shared" si="58"/>
        <v>1419.9999999999998</v>
      </c>
      <c r="N140" s="73">
        <f t="shared" si="61"/>
        <v>230</v>
      </c>
      <c r="O140" s="72">
        <v>6406.7</v>
      </c>
      <c r="P140" s="72">
        <f t="shared" si="59"/>
        <v>7613.7</v>
      </c>
      <c r="Q140" s="72">
        <f t="shared" si="60"/>
        <v>12386.3</v>
      </c>
    </row>
    <row r="141" spans="2:17" s="3" customFormat="1" x14ac:dyDescent="0.2">
      <c r="B141" s="84"/>
      <c r="C141" s="84"/>
      <c r="D141" s="84"/>
      <c r="E141" s="84"/>
      <c r="F141" s="84"/>
      <c r="G141" s="83"/>
      <c r="H141" s="82"/>
      <c r="I141" s="82"/>
      <c r="J141" s="73"/>
      <c r="K141" s="72"/>
      <c r="L141" s="81"/>
      <c r="M141" s="80"/>
      <c r="N141" s="73"/>
      <c r="O141" s="72"/>
      <c r="P141" s="72"/>
      <c r="Q141" s="72"/>
    </row>
    <row r="142" spans="2:17" s="3" customFormat="1" x14ac:dyDescent="0.2">
      <c r="B142" s="75" t="s">
        <v>383</v>
      </c>
      <c r="C142" s="74" t="s">
        <v>382</v>
      </c>
      <c r="D142" s="74" t="s">
        <v>381</v>
      </c>
      <c r="E142" s="74" t="s">
        <v>22</v>
      </c>
      <c r="F142" s="74" t="s">
        <v>21</v>
      </c>
      <c r="G142" s="73">
        <v>90000</v>
      </c>
      <c r="H142" s="73">
        <v>9753.19</v>
      </c>
      <c r="I142" s="73">
        <v>25</v>
      </c>
      <c r="J142" s="73">
        <f t="shared" ref="J142:J148" si="62">IF(G142&lt;=$I$379*$J$379,G142*$F$386,($I$379*$J$379)*$F$386)</f>
        <v>2583</v>
      </c>
      <c r="K142" s="72">
        <f t="shared" ref="K142:K148" si="63">IF(G142&lt;=$I$380*$J$380,G142*$F$387,($I$380*$J$380)*$F$387)</f>
        <v>2736</v>
      </c>
      <c r="L142" s="79">
        <f t="shared" ref="L142:L148" si="64">G142*7.09%</f>
        <v>6381</v>
      </c>
      <c r="M142" s="78">
        <f t="shared" ref="M142:M148" si="65">G142*7.1%</f>
        <v>6389.9999999999991</v>
      </c>
      <c r="N142" s="73">
        <v>997.04</v>
      </c>
      <c r="O142" s="72">
        <v>8882.39</v>
      </c>
      <c r="P142" s="72">
        <f t="shared" ref="P142:P148" si="66">H142+I142+J142+K142+O142</f>
        <v>23979.58</v>
      </c>
      <c r="Q142" s="72">
        <f t="shared" ref="Q142:Q148" si="67">G142-P142</f>
        <v>66020.42</v>
      </c>
    </row>
    <row r="143" spans="2:17" s="3" customFormat="1" x14ac:dyDescent="0.2">
      <c r="B143" s="75" t="s">
        <v>380</v>
      </c>
      <c r="C143" s="74" t="s">
        <v>377</v>
      </c>
      <c r="D143" s="74" t="s">
        <v>379</v>
      </c>
      <c r="E143" s="74" t="s">
        <v>22</v>
      </c>
      <c r="F143" s="74" t="s">
        <v>21</v>
      </c>
      <c r="G143" s="73">
        <v>45000</v>
      </c>
      <c r="H143" s="73">
        <v>1148.33</v>
      </c>
      <c r="I143" s="73">
        <v>25</v>
      </c>
      <c r="J143" s="73">
        <f t="shared" si="62"/>
        <v>1291.5</v>
      </c>
      <c r="K143" s="72">
        <f t="shared" si="63"/>
        <v>1368</v>
      </c>
      <c r="L143" s="72">
        <f t="shared" si="64"/>
        <v>3190.5</v>
      </c>
      <c r="M143" s="73">
        <f t="shared" si="65"/>
        <v>3194.9999999999995</v>
      </c>
      <c r="N143" s="73">
        <f t="shared" si="61"/>
        <v>517.5</v>
      </c>
      <c r="O143" s="72">
        <v>13350</v>
      </c>
      <c r="P143" s="72">
        <f t="shared" si="66"/>
        <v>17182.830000000002</v>
      </c>
      <c r="Q143" s="72">
        <f t="shared" si="67"/>
        <v>27817.17</v>
      </c>
    </row>
    <row r="144" spans="2:17" s="3" customFormat="1" x14ac:dyDescent="0.2">
      <c r="B144" s="75" t="s">
        <v>378</v>
      </c>
      <c r="C144" s="74" t="s">
        <v>377</v>
      </c>
      <c r="D144" s="74" t="s">
        <v>133</v>
      </c>
      <c r="E144" s="74" t="s">
        <v>22</v>
      </c>
      <c r="F144" s="74" t="s">
        <v>21</v>
      </c>
      <c r="G144" s="73">
        <v>28350</v>
      </c>
      <c r="H144" s="73">
        <v>0</v>
      </c>
      <c r="I144" s="73">
        <v>25</v>
      </c>
      <c r="J144" s="73">
        <f t="shared" si="62"/>
        <v>813.64499999999998</v>
      </c>
      <c r="K144" s="72">
        <f t="shared" si="63"/>
        <v>861.84</v>
      </c>
      <c r="L144" s="72">
        <f t="shared" si="64"/>
        <v>2010.0150000000001</v>
      </c>
      <c r="M144" s="73">
        <f t="shared" si="65"/>
        <v>2012.85</v>
      </c>
      <c r="N144" s="73">
        <f t="shared" si="61"/>
        <v>326.02499999999998</v>
      </c>
      <c r="O144" s="72">
        <v>3815.46</v>
      </c>
      <c r="P144" s="72">
        <f t="shared" si="66"/>
        <v>5515.9449999999997</v>
      </c>
      <c r="Q144" s="72">
        <f t="shared" si="67"/>
        <v>22834.055</v>
      </c>
    </row>
    <row r="145" spans="2:17" s="3" customFormat="1" x14ac:dyDescent="0.2">
      <c r="B145" s="75" t="s">
        <v>376</v>
      </c>
      <c r="C145" s="74" t="s">
        <v>371</v>
      </c>
      <c r="D145" s="74" t="s">
        <v>375</v>
      </c>
      <c r="E145" s="74" t="s">
        <v>22</v>
      </c>
      <c r="F145" s="74" t="s">
        <v>21</v>
      </c>
      <c r="G145" s="73">
        <v>55000</v>
      </c>
      <c r="H145" s="73">
        <v>2559.6799999999998</v>
      </c>
      <c r="I145" s="73">
        <v>25</v>
      </c>
      <c r="J145" s="73">
        <f t="shared" si="62"/>
        <v>1578.5</v>
      </c>
      <c r="K145" s="72">
        <f t="shared" si="63"/>
        <v>1672</v>
      </c>
      <c r="L145" s="72">
        <f t="shared" si="64"/>
        <v>3899.5000000000005</v>
      </c>
      <c r="M145" s="73">
        <f t="shared" si="65"/>
        <v>3904.9999999999995</v>
      </c>
      <c r="N145" s="73">
        <f t="shared" si="61"/>
        <v>632.5</v>
      </c>
      <c r="O145" s="72">
        <v>9200</v>
      </c>
      <c r="P145" s="72">
        <f t="shared" si="66"/>
        <v>15035.18</v>
      </c>
      <c r="Q145" s="72">
        <f t="shared" si="67"/>
        <v>39964.82</v>
      </c>
    </row>
    <row r="146" spans="2:17" s="3" customFormat="1" x14ac:dyDescent="0.2">
      <c r="B146" s="74" t="s">
        <v>374</v>
      </c>
      <c r="C146" s="74" t="s">
        <v>371</v>
      </c>
      <c r="D146" s="74" t="s">
        <v>105</v>
      </c>
      <c r="E146" s="74" t="s">
        <v>22</v>
      </c>
      <c r="F146" s="74" t="s">
        <v>35</v>
      </c>
      <c r="G146" s="73">
        <v>19000</v>
      </c>
      <c r="H146" s="73">
        <v>0</v>
      </c>
      <c r="I146" s="73">
        <v>25</v>
      </c>
      <c r="J146" s="73">
        <f t="shared" si="62"/>
        <v>545.29999999999995</v>
      </c>
      <c r="K146" s="72">
        <f t="shared" si="63"/>
        <v>577.6</v>
      </c>
      <c r="L146" s="72">
        <f t="shared" si="64"/>
        <v>1347.1000000000001</v>
      </c>
      <c r="M146" s="73">
        <f t="shared" si="65"/>
        <v>1348.9999999999998</v>
      </c>
      <c r="N146" s="73">
        <f t="shared" si="61"/>
        <v>218.5</v>
      </c>
      <c r="O146" s="72">
        <v>3685.17</v>
      </c>
      <c r="P146" s="72">
        <f t="shared" si="66"/>
        <v>4833.07</v>
      </c>
      <c r="Q146" s="72">
        <f t="shared" si="67"/>
        <v>14166.93</v>
      </c>
    </row>
    <row r="147" spans="2:17" s="3" customFormat="1" x14ac:dyDescent="0.2">
      <c r="B147" s="74" t="s">
        <v>373</v>
      </c>
      <c r="C147" s="74" t="s">
        <v>371</v>
      </c>
      <c r="D147" s="74" t="s">
        <v>226</v>
      </c>
      <c r="E147" s="74" t="s">
        <v>22</v>
      </c>
      <c r="F147" s="74" t="s">
        <v>21</v>
      </c>
      <c r="G147" s="73">
        <v>21000</v>
      </c>
      <c r="H147" s="73">
        <v>0</v>
      </c>
      <c r="I147" s="73">
        <v>25</v>
      </c>
      <c r="J147" s="73">
        <f t="shared" si="62"/>
        <v>602.70000000000005</v>
      </c>
      <c r="K147" s="72">
        <f t="shared" si="63"/>
        <v>638.4</v>
      </c>
      <c r="L147" s="72">
        <f t="shared" si="64"/>
        <v>1488.9</v>
      </c>
      <c r="M147" s="73">
        <f t="shared" si="65"/>
        <v>1490.9999999999998</v>
      </c>
      <c r="N147" s="73">
        <f t="shared" si="61"/>
        <v>241.5</v>
      </c>
      <c r="O147" s="72">
        <v>0</v>
      </c>
      <c r="P147" s="72">
        <f t="shared" si="66"/>
        <v>1266.0999999999999</v>
      </c>
      <c r="Q147" s="72">
        <f t="shared" si="67"/>
        <v>19733.900000000001</v>
      </c>
    </row>
    <row r="148" spans="2:17" s="3" customFormat="1" x14ac:dyDescent="0.2">
      <c r="B148" s="104" t="s">
        <v>372</v>
      </c>
      <c r="C148" s="94" t="s">
        <v>371</v>
      </c>
      <c r="D148" s="104" t="s">
        <v>226</v>
      </c>
      <c r="E148" s="104" t="s">
        <v>22</v>
      </c>
      <c r="F148" s="104" t="s">
        <v>21</v>
      </c>
      <c r="G148" s="103">
        <v>20000</v>
      </c>
      <c r="H148" s="103">
        <v>0</v>
      </c>
      <c r="I148" s="103">
        <v>25</v>
      </c>
      <c r="J148" s="73">
        <f t="shared" si="62"/>
        <v>574</v>
      </c>
      <c r="K148" s="72">
        <f t="shared" si="63"/>
        <v>608</v>
      </c>
      <c r="L148" s="90">
        <f t="shared" si="64"/>
        <v>1418</v>
      </c>
      <c r="M148" s="89">
        <f t="shared" si="65"/>
        <v>1419.9999999999998</v>
      </c>
      <c r="N148" s="73">
        <f t="shared" si="61"/>
        <v>230</v>
      </c>
      <c r="O148" s="72">
        <v>5390.89</v>
      </c>
      <c r="P148" s="72">
        <f t="shared" si="66"/>
        <v>6597.89</v>
      </c>
      <c r="Q148" s="72">
        <f t="shared" si="67"/>
        <v>13402.11</v>
      </c>
    </row>
    <row r="149" spans="2:17" s="3" customFormat="1" x14ac:dyDescent="0.2">
      <c r="B149" s="101"/>
      <c r="C149" s="102"/>
      <c r="D149" s="101"/>
      <c r="E149" s="101"/>
      <c r="F149" s="101"/>
      <c r="G149" s="100"/>
      <c r="H149" s="100"/>
      <c r="I149" s="100"/>
      <c r="J149" s="73"/>
      <c r="K149" s="72"/>
      <c r="L149" s="81"/>
      <c r="M149" s="80"/>
      <c r="N149" s="73"/>
      <c r="O149" s="72"/>
      <c r="P149" s="72"/>
      <c r="Q149" s="72"/>
    </row>
    <row r="150" spans="2:17" s="3" customFormat="1" x14ac:dyDescent="0.2">
      <c r="B150" s="99" t="s">
        <v>370</v>
      </c>
      <c r="C150" s="99" t="s">
        <v>368</v>
      </c>
      <c r="D150" s="99" t="s">
        <v>334</v>
      </c>
      <c r="E150" s="99" t="s">
        <v>22</v>
      </c>
      <c r="F150" s="99" t="s">
        <v>21</v>
      </c>
      <c r="G150" s="78">
        <v>35000</v>
      </c>
      <c r="H150" s="78">
        <v>0</v>
      </c>
      <c r="I150" s="95">
        <v>25</v>
      </c>
      <c r="J150" s="73">
        <f>IF(G150&lt;=$I$379*$J$379,G150*$F$386,($I$379*$J$379)*$F$386)</f>
        <v>1004.5</v>
      </c>
      <c r="K150" s="72">
        <f>IF(G150&lt;=$I$380*$J$380,G150*$F$387,($I$380*$J$380)*$F$387)</f>
        <v>1064</v>
      </c>
      <c r="L150" s="98">
        <f>G150*7.09%</f>
        <v>2481.5</v>
      </c>
      <c r="M150" s="95">
        <f>G150*7.1%</f>
        <v>2485</v>
      </c>
      <c r="N150" s="73">
        <f t="shared" si="61"/>
        <v>402.5</v>
      </c>
      <c r="O150" s="72">
        <v>0</v>
      </c>
      <c r="P150" s="72">
        <f>H150+I150+J150+K150+O150</f>
        <v>2093.5</v>
      </c>
      <c r="Q150" s="72">
        <f>G150-P150</f>
        <v>32906.5</v>
      </c>
    </row>
    <row r="151" spans="2:17" s="3" customFormat="1" x14ac:dyDescent="0.2">
      <c r="B151" s="74" t="s">
        <v>369</v>
      </c>
      <c r="C151" s="74" t="s">
        <v>368</v>
      </c>
      <c r="D151" s="74" t="s">
        <v>334</v>
      </c>
      <c r="E151" s="74" t="s">
        <v>22</v>
      </c>
      <c r="F151" s="74" t="s">
        <v>35</v>
      </c>
      <c r="G151" s="73">
        <v>17000</v>
      </c>
      <c r="H151" s="73">
        <v>0</v>
      </c>
      <c r="I151" s="89">
        <v>25</v>
      </c>
      <c r="J151" s="73">
        <f>IF(G151&lt;=$I$379*$J$379,G151*$F$386,($I$379*$J$379)*$F$386)</f>
        <v>487.9</v>
      </c>
      <c r="K151" s="72">
        <f>IF(G151&lt;=$I$380*$J$380,G151*$F$387,($I$380*$J$380)*$F$387)</f>
        <v>516.79999999999995</v>
      </c>
      <c r="L151" s="90">
        <f>G151*7.09%</f>
        <v>1205.3000000000002</v>
      </c>
      <c r="M151" s="89">
        <f>G151*7.1%</f>
        <v>1207</v>
      </c>
      <c r="N151" s="73">
        <f t="shared" si="61"/>
        <v>195.5</v>
      </c>
      <c r="O151" s="72">
        <v>5671.26</v>
      </c>
      <c r="P151" s="72">
        <f>H151+I151+J151+K151+O151</f>
        <v>6700.96</v>
      </c>
      <c r="Q151" s="72">
        <f>G151-P151</f>
        <v>10299.040000000001</v>
      </c>
    </row>
    <row r="152" spans="2:17" s="3" customFormat="1" x14ac:dyDescent="0.2">
      <c r="B152" s="84"/>
      <c r="C152" s="84"/>
      <c r="D152" s="84"/>
      <c r="E152" s="84"/>
      <c r="F152" s="84"/>
      <c r="G152" s="83"/>
      <c r="H152" s="82"/>
      <c r="I152" s="80"/>
      <c r="J152" s="73"/>
      <c r="K152" s="72"/>
      <c r="L152" s="81"/>
      <c r="M152" s="80"/>
      <c r="N152" s="73"/>
      <c r="O152" s="72"/>
      <c r="P152" s="72"/>
      <c r="Q152" s="72"/>
    </row>
    <row r="153" spans="2:17" s="3" customFormat="1" x14ac:dyDescent="0.2">
      <c r="B153" s="74" t="s">
        <v>367</v>
      </c>
      <c r="C153" s="74" t="s">
        <v>358</v>
      </c>
      <c r="D153" s="74" t="s">
        <v>366</v>
      </c>
      <c r="E153" s="74" t="s">
        <v>22</v>
      </c>
      <c r="F153" s="74" t="s">
        <v>35</v>
      </c>
      <c r="G153" s="73">
        <v>100000</v>
      </c>
      <c r="H153" s="73">
        <v>11247.71</v>
      </c>
      <c r="I153" s="78">
        <v>25</v>
      </c>
      <c r="J153" s="73">
        <f t="shared" ref="J153:J161" si="68">IF(G153&lt;=$I$379*$J$379,G153*$F$386,($I$379*$J$379)*$F$386)</f>
        <v>2870</v>
      </c>
      <c r="K153" s="72">
        <f t="shared" ref="K153:K161" si="69">IF(G153&lt;=$I$380*$J$380,G153*$F$387,($I$380*$J$380)*$F$387)</f>
        <v>3040</v>
      </c>
      <c r="L153" s="79">
        <f t="shared" ref="L153:L161" si="70">G153*7.09%</f>
        <v>7090.0000000000009</v>
      </c>
      <c r="M153" s="78">
        <f t="shared" ref="M153:M161" si="71">G153*7.1%</f>
        <v>7099.9999999999991</v>
      </c>
      <c r="N153" s="73">
        <v>997.04</v>
      </c>
      <c r="O153" s="72">
        <v>22169.02</v>
      </c>
      <c r="P153" s="72">
        <f t="shared" ref="P153:P161" si="72">H153+I153+J153+K153+O153</f>
        <v>39351.729999999996</v>
      </c>
      <c r="Q153" s="72">
        <f t="shared" ref="Q153:Q161" si="73">G153-P153</f>
        <v>60648.270000000004</v>
      </c>
    </row>
    <row r="154" spans="2:17" s="3" customFormat="1" x14ac:dyDescent="0.2">
      <c r="B154" s="75" t="s">
        <v>365</v>
      </c>
      <c r="C154" s="74" t="s">
        <v>358</v>
      </c>
      <c r="D154" s="97" t="s">
        <v>364</v>
      </c>
      <c r="E154" s="74" t="s">
        <v>22</v>
      </c>
      <c r="F154" s="74" t="s">
        <v>35</v>
      </c>
      <c r="G154" s="73">
        <v>45000</v>
      </c>
      <c r="H154" s="73">
        <v>1148.33</v>
      </c>
      <c r="I154" s="78">
        <v>25</v>
      </c>
      <c r="J154" s="73">
        <f t="shared" si="68"/>
        <v>1291.5</v>
      </c>
      <c r="K154" s="72">
        <f t="shared" si="69"/>
        <v>1368</v>
      </c>
      <c r="L154" s="79">
        <f t="shared" si="70"/>
        <v>3190.5</v>
      </c>
      <c r="M154" s="78">
        <f t="shared" si="71"/>
        <v>3194.9999999999995</v>
      </c>
      <c r="N154" s="73">
        <f t="shared" si="61"/>
        <v>517.5</v>
      </c>
      <c r="O154" s="72">
        <v>1500</v>
      </c>
      <c r="P154" s="72">
        <f t="shared" si="72"/>
        <v>5332.83</v>
      </c>
      <c r="Q154" s="72">
        <f t="shared" si="73"/>
        <v>39667.17</v>
      </c>
    </row>
    <row r="155" spans="2:17" s="3" customFormat="1" x14ac:dyDescent="0.2">
      <c r="B155" s="74" t="s">
        <v>363</v>
      </c>
      <c r="C155" s="74" t="s">
        <v>358</v>
      </c>
      <c r="D155" s="74" t="s">
        <v>208</v>
      </c>
      <c r="E155" s="74" t="s">
        <v>22</v>
      </c>
      <c r="F155" s="74" t="s">
        <v>35</v>
      </c>
      <c r="G155" s="73">
        <v>28000</v>
      </c>
      <c r="H155" s="73">
        <v>0</v>
      </c>
      <c r="I155" s="73">
        <v>25</v>
      </c>
      <c r="J155" s="73">
        <f t="shared" si="68"/>
        <v>803.6</v>
      </c>
      <c r="K155" s="72">
        <f t="shared" si="69"/>
        <v>851.2</v>
      </c>
      <c r="L155" s="72">
        <f t="shared" si="70"/>
        <v>1985.2</v>
      </c>
      <c r="M155" s="73">
        <f t="shared" si="71"/>
        <v>1987.9999999999998</v>
      </c>
      <c r="N155" s="73">
        <f t="shared" si="61"/>
        <v>322</v>
      </c>
      <c r="O155" s="72">
        <v>1100</v>
      </c>
      <c r="P155" s="72">
        <f t="shared" si="72"/>
        <v>2779.8</v>
      </c>
      <c r="Q155" s="72">
        <f t="shared" si="73"/>
        <v>25220.2</v>
      </c>
    </row>
    <row r="156" spans="2:17" s="3" customFormat="1" x14ac:dyDescent="0.2">
      <c r="B156" s="75" t="s">
        <v>362</v>
      </c>
      <c r="C156" s="74" t="s">
        <v>358</v>
      </c>
      <c r="D156" s="74" t="s">
        <v>361</v>
      </c>
      <c r="E156" s="74" t="s">
        <v>22</v>
      </c>
      <c r="F156" s="74" t="s">
        <v>35</v>
      </c>
      <c r="G156" s="73">
        <v>30000</v>
      </c>
      <c r="H156" s="73">
        <v>0</v>
      </c>
      <c r="I156" s="73">
        <v>25</v>
      </c>
      <c r="J156" s="73">
        <f t="shared" si="68"/>
        <v>861</v>
      </c>
      <c r="K156" s="72">
        <f t="shared" si="69"/>
        <v>912</v>
      </c>
      <c r="L156" s="72">
        <f t="shared" si="70"/>
        <v>2127</v>
      </c>
      <c r="M156" s="73">
        <f t="shared" si="71"/>
        <v>2130</v>
      </c>
      <c r="N156" s="73">
        <f t="shared" si="61"/>
        <v>345</v>
      </c>
      <c r="O156" s="72">
        <v>9088.6200000000008</v>
      </c>
      <c r="P156" s="72">
        <f t="shared" si="72"/>
        <v>10886.62</v>
      </c>
      <c r="Q156" s="72">
        <f t="shared" si="73"/>
        <v>19113.379999999997</v>
      </c>
    </row>
    <row r="157" spans="2:17" s="3" customFormat="1" x14ac:dyDescent="0.2">
      <c r="B157" s="75" t="s">
        <v>586</v>
      </c>
      <c r="C157" s="74" t="s">
        <v>358</v>
      </c>
      <c r="D157" s="74" t="s">
        <v>105</v>
      </c>
      <c r="E157" s="74" t="s">
        <v>22</v>
      </c>
      <c r="F157" s="74" t="s">
        <v>35</v>
      </c>
      <c r="G157" s="73">
        <v>25000</v>
      </c>
      <c r="H157" s="73">
        <v>0</v>
      </c>
      <c r="I157" s="73">
        <v>25</v>
      </c>
      <c r="J157" s="73">
        <f t="shared" si="68"/>
        <v>717.5</v>
      </c>
      <c r="K157" s="72">
        <f t="shared" si="69"/>
        <v>760</v>
      </c>
      <c r="L157" s="72">
        <f t="shared" si="70"/>
        <v>1772.5000000000002</v>
      </c>
      <c r="M157" s="73">
        <f t="shared" si="71"/>
        <v>1774.9999999999998</v>
      </c>
      <c r="N157" s="73">
        <f t="shared" si="61"/>
        <v>287.5</v>
      </c>
      <c r="O157" s="72">
        <v>0</v>
      </c>
      <c r="P157" s="72">
        <f t="shared" si="72"/>
        <v>1502.5</v>
      </c>
      <c r="Q157" s="72">
        <f t="shared" si="73"/>
        <v>23497.5</v>
      </c>
    </row>
    <row r="158" spans="2:17" s="3" customFormat="1" x14ac:dyDescent="0.2">
      <c r="B158" s="75" t="s">
        <v>590</v>
      </c>
      <c r="C158" s="74" t="s">
        <v>358</v>
      </c>
      <c r="D158" s="76" t="s">
        <v>226</v>
      </c>
      <c r="E158" s="76" t="s">
        <v>22</v>
      </c>
      <c r="F158" s="74" t="s">
        <v>21</v>
      </c>
      <c r="G158" s="73">
        <v>20000</v>
      </c>
      <c r="H158" s="73">
        <v>0</v>
      </c>
      <c r="I158" s="73">
        <v>25</v>
      </c>
      <c r="J158" s="73">
        <f t="shared" si="68"/>
        <v>574</v>
      </c>
      <c r="K158" s="72">
        <f t="shared" si="69"/>
        <v>608</v>
      </c>
      <c r="L158" s="72">
        <f t="shared" ref="L158" si="74">G158*7.09%</f>
        <v>1418</v>
      </c>
      <c r="M158" s="73">
        <f t="shared" ref="M158" si="75">G158*7.1%</f>
        <v>1419.9999999999998</v>
      </c>
      <c r="N158" s="73">
        <f t="shared" ref="N158" si="76">IF(G158&gt;77410,890.22,G158*1.15%)</f>
        <v>230</v>
      </c>
      <c r="O158" s="72">
        <v>100</v>
      </c>
      <c r="P158" s="72">
        <f t="shared" si="72"/>
        <v>1307</v>
      </c>
      <c r="Q158" s="72">
        <f t="shared" si="73"/>
        <v>18693</v>
      </c>
    </row>
    <row r="159" spans="2:17" s="3" customFormat="1" x14ac:dyDescent="0.2">
      <c r="B159" s="76" t="s">
        <v>360</v>
      </c>
      <c r="C159" s="74" t="s">
        <v>358</v>
      </c>
      <c r="D159" s="76" t="s">
        <v>226</v>
      </c>
      <c r="E159" s="76" t="s">
        <v>22</v>
      </c>
      <c r="F159" s="76" t="s">
        <v>35</v>
      </c>
      <c r="G159" s="77">
        <v>22000</v>
      </c>
      <c r="H159" s="77">
        <v>0</v>
      </c>
      <c r="I159" s="77">
        <v>25</v>
      </c>
      <c r="J159" s="73">
        <f t="shared" si="68"/>
        <v>631.4</v>
      </c>
      <c r="K159" s="72">
        <f t="shared" si="69"/>
        <v>668.8</v>
      </c>
      <c r="L159" s="72">
        <f t="shared" si="70"/>
        <v>1559.8000000000002</v>
      </c>
      <c r="M159" s="73">
        <f t="shared" si="71"/>
        <v>1561.9999999999998</v>
      </c>
      <c r="N159" s="73">
        <f t="shared" si="61"/>
        <v>253</v>
      </c>
      <c r="O159" s="72">
        <v>5752.5</v>
      </c>
      <c r="P159" s="72">
        <f t="shared" si="72"/>
        <v>7077.7</v>
      </c>
      <c r="Q159" s="72">
        <f t="shared" si="73"/>
        <v>14922.3</v>
      </c>
    </row>
    <row r="160" spans="2:17" s="3" customFormat="1" x14ac:dyDescent="0.2">
      <c r="B160" s="74" t="s">
        <v>359</v>
      </c>
      <c r="C160" s="74" t="s">
        <v>358</v>
      </c>
      <c r="D160" s="74" t="s">
        <v>105</v>
      </c>
      <c r="E160" s="74" t="s">
        <v>22</v>
      </c>
      <c r="F160" s="74" t="s">
        <v>35</v>
      </c>
      <c r="G160" s="73">
        <v>18000</v>
      </c>
      <c r="H160" s="73">
        <v>0</v>
      </c>
      <c r="I160" s="89">
        <v>25</v>
      </c>
      <c r="J160" s="73">
        <f t="shared" si="68"/>
        <v>516.6</v>
      </c>
      <c r="K160" s="72">
        <f t="shared" si="69"/>
        <v>547.20000000000005</v>
      </c>
      <c r="L160" s="90">
        <f t="shared" si="70"/>
        <v>1276.2</v>
      </c>
      <c r="M160" s="89">
        <f t="shared" si="71"/>
        <v>1277.9999999999998</v>
      </c>
      <c r="N160" s="73">
        <f t="shared" si="61"/>
        <v>207</v>
      </c>
      <c r="O160" s="72">
        <v>1880</v>
      </c>
      <c r="P160" s="72">
        <f t="shared" si="72"/>
        <v>2968.8</v>
      </c>
      <c r="Q160" s="72">
        <f t="shared" si="73"/>
        <v>15031.2</v>
      </c>
    </row>
    <row r="161" spans="2:17" s="3" customFormat="1" x14ac:dyDescent="0.2">
      <c r="B161" s="74" t="s">
        <v>357</v>
      </c>
      <c r="C161" s="74" t="s">
        <v>356</v>
      </c>
      <c r="D161" s="74" t="s">
        <v>355</v>
      </c>
      <c r="E161" s="74" t="s">
        <v>22</v>
      </c>
      <c r="F161" s="74" t="s">
        <v>35</v>
      </c>
      <c r="G161" s="73">
        <v>24860.22</v>
      </c>
      <c r="H161" s="73">
        <v>0</v>
      </c>
      <c r="I161" s="89">
        <v>25</v>
      </c>
      <c r="J161" s="73">
        <f t="shared" si="68"/>
        <v>713.48831400000006</v>
      </c>
      <c r="K161" s="72">
        <f t="shared" si="69"/>
        <v>755.75068800000008</v>
      </c>
      <c r="L161" s="90">
        <f t="shared" si="70"/>
        <v>1762.5895980000003</v>
      </c>
      <c r="M161" s="89">
        <f t="shared" si="71"/>
        <v>1765.0756199999998</v>
      </c>
      <c r="N161" s="73">
        <f t="shared" si="61"/>
        <v>285.89253000000002</v>
      </c>
      <c r="O161" s="72">
        <v>1100</v>
      </c>
      <c r="P161" s="72">
        <f t="shared" si="72"/>
        <v>2594.2390020000003</v>
      </c>
      <c r="Q161" s="72">
        <f t="shared" si="73"/>
        <v>22265.980997999999</v>
      </c>
    </row>
    <row r="162" spans="2:17" s="3" customFormat="1" x14ac:dyDescent="0.2">
      <c r="B162" s="84"/>
      <c r="C162" s="84"/>
      <c r="D162" s="84"/>
      <c r="E162" s="84"/>
      <c r="F162" s="84"/>
      <c r="G162" s="83"/>
      <c r="H162" s="82"/>
      <c r="I162" s="80"/>
      <c r="J162" s="73"/>
      <c r="K162" s="72"/>
      <c r="L162" s="81"/>
      <c r="M162" s="80"/>
      <c r="N162" s="73"/>
      <c r="O162" s="72"/>
      <c r="P162" s="72"/>
      <c r="Q162" s="72"/>
    </row>
    <row r="163" spans="2:17" s="3" customFormat="1" x14ac:dyDescent="0.2">
      <c r="B163" s="75" t="s">
        <v>354</v>
      </c>
      <c r="C163" s="74" t="s">
        <v>350</v>
      </c>
      <c r="D163" s="74" t="s">
        <v>353</v>
      </c>
      <c r="E163" s="74" t="s">
        <v>22</v>
      </c>
      <c r="F163" s="74" t="s">
        <v>35</v>
      </c>
      <c r="G163" s="73">
        <v>90000</v>
      </c>
      <c r="H163" s="73">
        <v>9324.32</v>
      </c>
      <c r="I163" s="78">
        <v>25</v>
      </c>
      <c r="J163" s="73">
        <f>IF(G163&lt;=$I$379*$J$379,G163*$F$386,($I$379*$J$379)*$F$386)</f>
        <v>2583</v>
      </c>
      <c r="K163" s="72">
        <f>IF(G163&lt;=$I$380*$J$380,G163*$F$387,($I$380*$J$380)*$F$387)</f>
        <v>2736</v>
      </c>
      <c r="L163" s="79">
        <f>G163*7.09%</f>
        <v>6381</v>
      </c>
      <c r="M163" s="78">
        <f>G163*7.1%</f>
        <v>6389.9999999999991</v>
      </c>
      <c r="N163" s="73">
        <v>997.04</v>
      </c>
      <c r="O163" s="72">
        <v>37796.49</v>
      </c>
      <c r="P163" s="72">
        <f>H163+I163+J163+K163+O163</f>
        <v>52464.81</v>
      </c>
      <c r="Q163" s="72">
        <f>G163-P163</f>
        <v>37535.19</v>
      </c>
    </row>
    <row r="164" spans="2:17" s="3" customFormat="1" x14ac:dyDescent="0.2">
      <c r="B164" s="74" t="s">
        <v>352</v>
      </c>
      <c r="C164" s="74" t="s">
        <v>350</v>
      </c>
      <c r="D164" s="74" t="s">
        <v>229</v>
      </c>
      <c r="E164" s="74" t="s">
        <v>22</v>
      </c>
      <c r="F164" s="74" t="s">
        <v>35</v>
      </c>
      <c r="G164" s="73">
        <v>23000</v>
      </c>
      <c r="H164" s="73">
        <v>0</v>
      </c>
      <c r="I164" s="73">
        <v>25</v>
      </c>
      <c r="J164" s="73">
        <f>IF(G164&lt;=$I$379*$J$379,G164*$F$386,($I$379*$J$379)*$F$386)</f>
        <v>660.1</v>
      </c>
      <c r="K164" s="72">
        <f>IF(G164&lt;=$I$380*$J$380,G164*$F$387,($I$380*$J$380)*$F$387)</f>
        <v>699.2</v>
      </c>
      <c r="L164" s="72">
        <f>G164*7.09%</f>
        <v>1630.7</v>
      </c>
      <c r="M164" s="73">
        <f>G164*7.1%</f>
        <v>1632.9999999999998</v>
      </c>
      <c r="N164" s="73">
        <f t="shared" si="61"/>
        <v>264.5</v>
      </c>
      <c r="O164" s="72">
        <v>5600</v>
      </c>
      <c r="P164" s="72">
        <f>H164+I164+J164+K164+O164</f>
        <v>6984.3</v>
      </c>
      <c r="Q164" s="72">
        <f>G164-P164</f>
        <v>16015.7</v>
      </c>
    </row>
    <row r="165" spans="2:17" s="3" customFormat="1" x14ac:dyDescent="0.2">
      <c r="B165" s="74" t="s">
        <v>351</v>
      </c>
      <c r="C165" s="74" t="s">
        <v>350</v>
      </c>
      <c r="D165" s="74" t="s">
        <v>226</v>
      </c>
      <c r="E165" s="74" t="s">
        <v>22</v>
      </c>
      <c r="F165" s="74" t="s">
        <v>21</v>
      </c>
      <c r="G165" s="73">
        <v>23000</v>
      </c>
      <c r="H165" s="73">
        <v>0</v>
      </c>
      <c r="I165" s="89">
        <v>25</v>
      </c>
      <c r="J165" s="73">
        <f>IF(G165&lt;=$I$379*$J$379,G165*$F$386,($I$379*$J$379)*$F$386)</f>
        <v>660.1</v>
      </c>
      <c r="K165" s="72">
        <f>IF(G165&lt;=$I$380*$J$380,G165*$F$387,($I$380*$J$380)*$F$387)</f>
        <v>699.2</v>
      </c>
      <c r="L165" s="90">
        <f>G165*7.09%</f>
        <v>1630.7</v>
      </c>
      <c r="M165" s="89">
        <f>G165*7.1%</f>
        <v>1632.9999999999998</v>
      </c>
      <c r="N165" s="73">
        <f t="shared" si="61"/>
        <v>264.5</v>
      </c>
      <c r="O165" s="72">
        <v>2000</v>
      </c>
      <c r="P165" s="72">
        <f>H165+I165+J165+K165+O165</f>
        <v>3384.3</v>
      </c>
      <c r="Q165" s="72">
        <f>G165-P165</f>
        <v>19615.7</v>
      </c>
    </row>
    <row r="166" spans="2:17" s="3" customFormat="1" x14ac:dyDescent="0.2">
      <c r="B166" s="84"/>
      <c r="C166" s="84"/>
      <c r="D166" s="84"/>
      <c r="E166" s="84"/>
      <c r="F166" s="84"/>
      <c r="G166" s="83"/>
      <c r="H166" s="82"/>
      <c r="I166" s="80"/>
      <c r="J166" s="73"/>
      <c r="K166" s="72"/>
      <c r="L166" s="81"/>
      <c r="M166" s="80"/>
      <c r="N166" s="73"/>
      <c r="O166" s="72"/>
      <c r="P166" s="72"/>
      <c r="Q166" s="72"/>
    </row>
    <row r="167" spans="2:17" s="3" customFormat="1" x14ac:dyDescent="0.2">
      <c r="B167" s="91" t="s">
        <v>349</v>
      </c>
      <c r="C167" s="74" t="s">
        <v>345</v>
      </c>
      <c r="D167" s="74" t="s">
        <v>348</v>
      </c>
      <c r="E167" s="74" t="s">
        <v>22</v>
      </c>
      <c r="F167" s="74" t="s">
        <v>35</v>
      </c>
      <c r="G167" s="73">
        <v>45000</v>
      </c>
      <c r="H167" s="73">
        <v>1148.33</v>
      </c>
      <c r="I167" s="78">
        <v>25</v>
      </c>
      <c r="J167" s="73">
        <f>IF(G167&lt;=$I$379*$J$379,G167*$F$386,($I$379*$J$379)*$F$386)</f>
        <v>1291.5</v>
      </c>
      <c r="K167" s="72">
        <f>IF(G167&lt;=$I$380*$J$380,G167*$F$387,($I$380*$J$380)*$F$387)</f>
        <v>1368</v>
      </c>
      <c r="L167" s="79">
        <f>G167*7.09%</f>
        <v>3190.5</v>
      </c>
      <c r="M167" s="78">
        <f>G167*7.1%</f>
        <v>3194.9999999999995</v>
      </c>
      <c r="N167" s="73">
        <f t="shared" si="61"/>
        <v>517.5</v>
      </c>
      <c r="O167" s="72">
        <v>21437.91</v>
      </c>
      <c r="P167" s="72">
        <f>H167+I167+J167+K167+O167</f>
        <v>25270.739999999998</v>
      </c>
      <c r="Q167" s="72">
        <f>G167-P167</f>
        <v>19729.260000000002</v>
      </c>
    </row>
    <row r="168" spans="2:17" s="69" customFormat="1" x14ac:dyDescent="0.2">
      <c r="B168" s="75" t="s">
        <v>347</v>
      </c>
      <c r="C168" s="74" t="s">
        <v>345</v>
      </c>
      <c r="D168" s="74" t="s">
        <v>23</v>
      </c>
      <c r="E168" s="74" t="s">
        <v>22</v>
      </c>
      <c r="F168" s="74" t="s">
        <v>21</v>
      </c>
      <c r="G168" s="73">
        <v>50000</v>
      </c>
      <c r="H168" s="73">
        <v>1854</v>
      </c>
      <c r="I168" s="73">
        <v>25</v>
      </c>
      <c r="J168" s="73">
        <f>IF(G168&lt;=$I$379*$J$379,G168*$F$386,($I$379*$J$379)*$F$386)</f>
        <v>1435</v>
      </c>
      <c r="K168" s="72">
        <f>IF(G168&lt;=$I$380*$J$380,G168*$F$387,($I$380*$J$380)*$F$387)</f>
        <v>1520</v>
      </c>
      <c r="L168" s="72">
        <f>G168*7.09%</f>
        <v>3545.0000000000005</v>
      </c>
      <c r="M168" s="73">
        <f>G168*7.1%</f>
        <v>3549.9999999999995</v>
      </c>
      <c r="N168" s="73">
        <f t="shared" si="61"/>
        <v>575</v>
      </c>
      <c r="O168" s="72">
        <v>100</v>
      </c>
      <c r="P168" s="72">
        <f>H168+I168+J168+K168+O168</f>
        <v>4934</v>
      </c>
      <c r="Q168" s="72">
        <f>G168-P168</f>
        <v>45066</v>
      </c>
    </row>
    <row r="169" spans="2:17" s="3" customFormat="1" x14ac:dyDescent="0.2">
      <c r="B169" s="74" t="s">
        <v>346</v>
      </c>
      <c r="C169" s="74" t="s">
        <v>345</v>
      </c>
      <c r="D169" s="74" t="s">
        <v>23</v>
      </c>
      <c r="E169" s="74" t="s">
        <v>22</v>
      </c>
      <c r="F169" s="74" t="s">
        <v>21</v>
      </c>
      <c r="G169" s="73">
        <v>30000</v>
      </c>
      <c r="H169" s="73">
        <v>0</v>
      </c>
      <c r="I169" s="89">
        <v>25</v>
      </c>
      <c r="J169" s="73">
        <f>IF(G169&lt;=$I$379*$J$379,G169*$F$386,($I$379*$J$379)*$F$386)</f>
        <v>861</v>
      </c>
      <c r="K169" s="72">
        <f>IF(G169&lt;=$I$380*$J$380,G169*$F$387,($I$380*$J$380)*$F$387)</f>
        <v>912</v>
      </c>
      <c r="L169" s="90">
        <f>G169*7.09%</f>
        <v>2127</v>
      </c>
      <c r="M169" s="89">
        <f>G169*7.1%</f>
        <v>2130</v>
      </c>
      <c r="N169" s="73">
        <f t="shared" si="61"/>
        <v>345</v>
      </c>
      <c r="O169" s="72">
        <v>16912.5</v>
      </c>
      <c r="P169" s="72">
        <f>H169+I169+J169+K169+O169</f>
        <v>18710.5</v>
      </c>
      <c r="Q169" s="72">
        <f>G169-P169</f>
        <v>11289.5</v>
      </c>
    </row>
    <row r="170" spans="2:17" s="3" customFormat="1" x14ac:dyDescent="0.2">
      <c r="B170" s="84"/>
      <c r="C170" s="84"/>
      <c r="D170" s="84"/>
      <c r="E170" s="84"/>
      <c r="F170" s="84"/>
      <c r="G170" s="83"/>
      <c r="H170" s="82"/>
      <c r="I170" s="80"/>
      <c r="J170" s="73"/>
      <c r="K170" s="72"/>
      <c r="L170" s="81"/>
      <c r="M170" s="80"/>
      <c r="N170" s="73"/>
      <c r="O170" s="72"/>
      <c r="P170" s="72"/>
      <c r="Q170" s="72"/>
    </row>
    <row r="171" spans="2:17" s="3" customFormat="1" x14ac:dyDescent="0.2">
      <c r="B171" s="75" t="s">
        <v>344</v>
      </c>
      <c r="C171" s="74" t="s">
        <v>339</v>
      </c>
      <c r="D171" s="74" t="s">
        <v>343</v>
      </c>
      <c r="E171" s="74" t="s">
        <v>22</v>
      </c>
      <c r="F171" s="74" t="s">
        <v>35</v>
      </c>
      <c r="G171" s="73">
        <v>55000</v>
      </c>
      <c r="H171" s="73">
        <v>2559.6799999999998</v>
      </c>
      <c r="I171" s="78">
        <v>25</v>
      </c>
      <c r="J171" s="73">
        <f>IF(G171&lt;=$I$379*$J$379,G171*$F$386,($I$379*$J$379)*$F$386)</f>
        <v>1578.5</v>
      </c>
      <c r="K171" s="72">
        <f>IF(G171&lt;=$I$380*$J$380,G171*$F$387,($I$380*$J$380)*$F$387)</f>
        <v>1672</v>
      </c>
      <c r="L171" s="79">
        <f>G171*7.09%</f>
        <v>3899.5000000000005</v>
      </c>
      <c r="M171" s="78">
        <f>G171*7.1%</f>
        <v>3904.9999999999995</v>
      </c>
      <c r="N171" s="73">
        <f t="shared" si="61"/>
        <v>632.5</v>
      </c>
      <c r="O171" s="72">
        <v>21064.77</v>
      </c>
      <c r="P171" s="72">
        <f>H171+I171+J171+K171+O171</f>
        <v>26899.95</v>
      </c>
      <c r="Q171" s="72">
        <f>G171-P171</f>
        <v>28100.05</v>
      </c>
    </row>
    <row r="172" spans="2:17" s="3" customFormat="1" x14ac:dyDescent="0.2">
      <c r="B172" s="75" t="s">
        <v>342</v>
      </c>
      <c r="C172" s="74" t="s">
        <v>339</v>
      </c>
      <c r="D172" s="74" t="s">
        <v>315</v>
      </c>
      <c r="E172" s="74" t="s">
        <v>22</v>
      </c>
      <c r="F172" s="74" t="s">
        <v>35</v>
      </c>
      <c r="G172" s="73">
        <v>18000</v>
      </c>
      <c r="H172" s="73">
        <v>0</v>
      </c>
      <c r="I172" s="73">
        <v>25</v>
      </c>
      <c r="J172" s="73">
        <f>IF(G172&lt;=$I$379*$J$379,G172*$F$386,($I$379*$J$379)*$F$386)</f>
        <v>516.6</v>
      </c>
      <c r="K172" s="72">
        <f>IF(G172&lt;=$I$380*$J$380,G172*$F$387,($I$380*$J$380)*$F$387)</f>
        <v>547.20000000000005</v>
      </c>
      <c r="L172" s="72">
        <f>G172*7.09%</f>
        <v>1276.2</v>
      </c>
      <c r="M172" s="73">
        <f>G172*7.1%</f>
        <v>1277.9999999999998</v>
      </c>
      <c r="N172" s="73">
        <f t="shared" si="61"/>
        <v>207</v>
      </c>
      <c r="O172" s="72">
        <v>8099.81</v>
      </c>
      <c r="P172" s="72">
        <f>H172+I172+J172+K172+O172</f>
        <v>9188.61</v>
      </c>
      <c r="Q172" s="72">
        <f>G172-P172</f>
        <v>8811.39</v>
      </c>
    </row>
    <row r="173" spans="2:17" s="3" customFormat="1" x14ac:dyDescent="0.2">
      <c r="B173" s="74" t="s">
        <v>341</v>
      </c>
      <c r="C173" s="74" t="s">
        <v>339</v>
      </c>
      <c r="D173" s="74" t="s">
        <v>105</v>
      </c>
      <c r="E173" s="74" t="s">
        <v>22</v>
      </c>
      <c r="F173" s="74" t="s">
        <v>35</v>
      </c>
      <c r="G173" s="73">
        <v>23000</v>
      </c>
      <c r="H173" s="73">
        <v>0</v>
      </c>
      <c r="I173" s="73">
        <v>25</v>
      </c>
      <c r="J173" s="73">
        <f>IF(G173&lt;=$I$379*$J$379,G173*$F$386,($I$379*$J$379)*$F$386)</f>
        <v>660.1</v>
      </c>
      <c r="K173" s="72">
        <f>IF(G173&lt;=$I$380*$J$380,G173*$F$387,($I$380*$J$380)*$F$387)</f>
        <v>699.2</v>
      </c>
      <c r="L173" s="72">
        <f>G173*7.09%</f>
        <v>1630.7</v>
      </c>
      <c r="M173" s="73">
        <f>G173*7.1%</f>
        <v>1632.9999999999998</v>
      </c>
      <c r="N173" s="73">
        <f t="shared" si="61"/>
        <v>264.5</v>
      </c>
      <c r="O173" s="72">
        <v>9588.6200000000008</v>
      </c>
      <c r="P173" s="72">
        <f>H173+I173+J173+K173+O173</f>
        <v>10972.920000000002</v>
      </c>
      <c r="Q173" s="72">
        <f>G173-P173</f>
        <v>12027.079999999998</v>
      </c>
    </row>
    <row r="174" spans="2:17" s="3" customFormat="1" x14ac:dyDescent="0.2">
      <c r="B174" s="75" t="s">
        <v>340</v>
      </c>
      <c r="C174" s="74" t="s">
        <v>339</v>
      </c>
      <c r="D174" s="74" t="s">
        <v>338</v>
      </c>
      <c r="E174" s="74" t="s">
        <v>22</v>
      </c>
      <c r="F174" s="74" t="s">
        <v>21</v>
      </c>
      <c r="G174" s="73">
        <v>65000</v>
      </c>
      <c r="H174" s="73">
        <v>4427.55</v>
      </c>
      <c r="I174" s="89">
        <v>25</v>
      </c>
      <c r="J174" s="73">
        <f>IF(G174&lt;=$I$379*$J$379,G174*$F$386,($I$379*$J$379)*$F$386)</f>
        <v>1865.5</v>
      </c>
      <c r="K174" s="72">
        <f>IF(G174&lt;=$I$380*$J$380,G174*$F$387,($I$380*$J$380)*$F$387)</f>
        <v>1976</v>
      </c>
      <c r="L174" s="90">
        <f>G174*7.09%</f>
        <v>4608.5</v>
      </c>
      <c r="M174" s="89">
        <f>G174*7.1%</f>
        <v>4615</v>
      </c>
      <c r="N174" s="73">
        <f t="shared" si="61"/>
        <v>747.5</v>
      </c>
      <c r="O174" s="72">
        <v>13930.48</v>
      </c>
      <c r="P174" s="72">
        <f>H174+I174+J174+K174+O174</f>
        <v>22224.53</v>
      </c>
      <c r="Q174" s="72">
        <f>G174-P174</f>
        <v>42775.47</v>
      </c>
    </row>
    <row r="175" spans="2:17" s="3" customFormat="1" x14ac:dyDescent="0.2">
      <c r="B175" s="84"/>
      <c r="C175" s="84"/>
      <c r="D175" s="84"/>
      <c r="E175" s="84"/>
      <c r="F175" s="84"/>
      <c r="G175" s="83"/>
      <c r="H175" s="82"/>
      <c r="I175" s="80"/>
      <c r="J175" s="73"/>
      <c r="K175" s="72"/>
      <c r="L175" s="81"/>
      <c r="M175" s="80"/>
      <c r="N175" s="73"/>
      <c r="O175" s="72"/>
      <c r="P175" s="72"/>
      <c r="Q175" s="72"/>
    </row>
    <row r="176" spans="2:17" s="3" customFormat="1" x14ac:dyDescent="0.2">
      <c r="B176" s="74" t="s">
        <v>337</v>
      </c>
      <c r="C176" s="74" t="s">
        <v>331</v>
      </c>
      <c r="D176" s="74" t="s">
        <v>336</v>
      </c>
      <c r="E176" s="74" t="s">
        <v>22</v>
      </c>
      <c r="F176" s="74" t="s">
        <v>35</v>
      </c>
      <c r="G176" s="73">
        <v>45000</v>
      </c>
      <c r="H176" s="73">
        <v>1148.33</v>
      </c>
      <c r="I176" s="78">
        <v>25</v>
      </c>
      <c r="J176" s="73">
        <f>IF(G176&lt;=$I$379*$J$379,G176*$F$386,($I$379*$J$379)*$F$386)</f>
        <v>1291.5</v>
      </c>
      <c r="K176" s="72">
        <f>IF(G176&lt;=$I$380*$J$380,G176*$F$387,($I$380*$J$380)*$F$387)</f>
        <v>1368</v>
      </c>
      <c r="L176" s="79">
        <f>G176*7.09%</f>
        <v>3190.5</v>
      </c>
      <c r="M176" s="78">
        <f>G176*7.1%</f>
        <v>3194.9999999999995</v>
      </c>
      <c r="N176" s="73">
        <f t="shared" si="61"/>
        <v>517.5</v>
      </c>
      <c r="O176" s="72">
        <v>5700</v>
      </c>
      <c r="P176" s="72">
        <f>H176+I176+J176+K176+O176</f>
        <v>9532.83</v>
      </c>
      <c r="Q176" s="72">
        <f>G176-P176</f>
        <v>35467.17</v>
      </c>
    </row>
    <row r="177" spans="2:17" s="3" customFormat="1" x14ac:dyDescent="0.2">
      <c r="B177" s="74" t="s">
        <v>335</v>
      </c>
      <c r="C177" s="74" t="s">
        <v>331</v>
      </c>
      <c r="D177" s="74" t="s">
        <v>334</v>
      </c>
      <c r="E177" s="74" t="s">
        <v>22</v>
      </c>
      <c r="F177" s="74" t="s">
        <v>35</v>
      </c>
      <c r="G177" s="73">
        <v>20000</v>
      </c>
      <c r="H177" s="73">
        <v>0</v>
      </c>
      <c r="I177" s="73">
        <v>25</v>
      </c>
      <c r="J177" s="73">
        <f>IF(G177&lt;=$I$379*$J$379,G177*$F$386,($I$379*$J$379)*$F$386)</f>
        <v>574</v>
      </c>
      <c r="K177" s="72">
        <f>IF(G177&lt;=$I$380*$J$380,G177*$F$387,($I$380*$J$380)*$F$387)</f>
        <v>608</v>
      </c>
      <c r="L177" s="72">
        <f>G177*7.09%</f>
        <v>1418</v>
      </c>
      <c r="M177" s="73">
        <f>G177*7.1%</f>
        <v>1419.9999999999998</v>
      </c>
      <c r="N177" s="73">
        <f t="shared" si="61"/>
        <v>230</v>
      </c>
      <c r="O177" s="72">
        <v>6708.35</v>
      </c>
      <c r="P177" s="72">
        <f>H177+I177+J177+K177+O177</f>
        <v>7915.35</v>
      </c>
      <c r="Q177" s="72">
        <f>G177-P177</f>
        <v>12084.65</v>
      </c>
    </row>
    <row r="178" spans="2:17" s="3" customFormat="1" x14ac:dyDescent="0.2">
      <c r="B178" s="74" t="s">
        <v>333</v>
      </c>
      <c r="C178" s="74" t="s">
        <v>331</v>
      </c>
      <c r="D178" s="74" t="s">
        <v>226</v>
      </c>
      <c r="E178" s="74" t="s">
        <v>22</v>
      </c>
      <c r="F178" s="74" t="s">
        <v>21</v>
      </c>
      <c r="G178" s="73">
        <v>18000</v>
      </c>
      <c r="H178" s="73">
        <v>0</v>
      </c>
      <c r="I178" s="73">
        <v>25</v>
      </c>
      <c r="J178" s="73">
        <f>IF(G178&lt;=$I$379*$J$379,G178*$F$386,($I$379*$J$379)*$F$386)</f>
        <v>516.6</v>
      </c>
      <c r="K178" s="72">
        <f>IF(G178&lt;=$I$380*$J$380,G178*$F$387,($I$380*$J$380)*$F$387)</f>
        <v>547.20000000000005</v>
      </c>
      <c r="L178" s="72">
        <f>G178*7.09%</f>
        <v>1276.2</v>
      </c>
      <c r="M178" s="73">
        <f>G178*7.1%</f>
        <v>1277.9999999999998</v>
      </c>
      <c r="N178" s="73">
        <f t="shared" si="61"/>
        <v>207</v>
      </c>
      <c r="O178" s="72">
        <v>2380</v>
      </c>
      <c r="P178" s="72">
        <f>H178+I178+J178+K178+O178</f>
        <v>3468.8</v>
      </c>
      <c r="Q178" s="72">
        <f>G178-P178</f>
        <v>14531.2</v>
      </c>
    </row>
    <row r="179" spans="2:17" s="3" customFormat="1" x14ac:dyDescent="0.2">
      <c r="B179" s="75" t="s">
        <v>332</v>
      </c>
      <c r="C179" s="74" t="s">
        <v>331</v>
      </c>
      <c r="D179" s="74" t="s">
        <v>105</v>
      </c>
      <c r="E179" s="74" t="s">
        <v>22</v>
      </c>
      <c r="F179" s="74" t="s">
        <v>35</v>
      </c>
      <c r="G179" s="73">
        <v>25000</v>
      </c>
      <c r="H179" s="73">
        <v>0</v>
      </c>
      <c r="I179" s="73">
        <v>25</v>
      </c>
      <c r="J179" s="73">
        <f>IF(G179&lt;=$I$379*$J$379,G179*$F$386,($I$379*$J$379)*$F$386)</f>
        <v>717.5</v>
      </c>
      <c r="K179" s="72">
        <f>IF(G179&lt;=$I$380*$J$380,G179*$F$387,($I$380*$J$380)*$F$387)</f>
        <v>760</v>
      </c>
      <c r="L179" s="72">
        <f>G179*7.09%</f>
        <v>1772.5000000000002</v>
      </c>
      <c r="M179" s="73">
        <f>G179*7.1%</f>
        <v>1774.9999999999998</v>
      </c>
      <c r="N179" s="73">
        <f t="shared" si="61"/>
        <v>287.5</v>
      </c>
      <c r="O179" s="72">
        <v>600</v>
      </c>
      <c r="P179" s="72">
        <f>H179+I179+J179+K179+O179</f>
        <v>2102.5</v>
      </c>
      <c r="Q179" s="72">
        <f>G179-P179</f>
        <v>22897.5</v>
      </c>
    </row>
    <row r="180" spans="2:17" s="3" customFormat="1" x14ac:dyDescent="0.2">
      <c r="B180" s="84"/>
      <c r="C180" s="84"/>
      <c r="D180" s="84"/>
      <c r="E180" s="84"/>
      <c r="F180" s="84"/>
      <c r="G180" s="83"/>
      <c r="H180" s="82"/>
      <c r="I180" s="80"/>
      <c r="J180" s="73"/>
      <c r="K180" s="72"/>
      <c r="L180" s="81"/>
      <c r="M180" s="80"/>
      <c r="N180" s="73"/>
      <c r="O180" s="72"/>
      <c r="P180" s="72"/>
      <c r="Q180" s="72"/>
    </row>
    <row r="181" spans="2:17" s="3" customFormat="1" x14ac:dyDescent="0.2">
      <c r="B181" s="96" t="s">
        <v>330</v>
      </c>
      <c r="C181" s="94" t="s">
        <v>323</v>
      </c>
      <c r="D181" s="94" t="s">
        <v>329</v>
      </c>
      <c r="E181" s="94" t="s">
        <v>22</v>
      </c>
      <c r="F181" s="94" t="s">
        <v>35</v>
      </c>
      <c r="G181" s="89">
        <v>65000</v>
      </c>
      <c r="H181" s="89">
        <v>4427.55</v>
      </c>
      <c r="I181" s="95">
        <v>25</v>
      </c>
      <c r="J181" s="73">
        <f t="shared" ref="J181:J186" si="77">IF(G181&lt;=$I$379*$J$379,G181*$F$386,($I$379*$J$379)*$F$386)</f>
        <v>1865.5</v>
      </c>
      <c r="K181" s="72">
        <f t="shared" ref="K181:K186" si="78">IF(G181&lt;=$I$380*$J$380,G181*$F$387,($I$380*$J$380)*$F$387)</f>
        <v>1976</v>
      </c>
      <c r="L181" s="79">
        <f t="shared" ref="L181:L186" si="79">G181*7.09%</f>
        <v>4608.5</v>
      </c>
      <c r="M181" s="78">
        <f t="shared" ref="M181:M186" si="80">G181*7.1%</f>
        <v>4615</v>
      </c>
      <c r="N181" s="73">
        <f t="shared" si="61"/>
        <v>747.5</v>
      </c>
      <c r="O181" s="72">
        <v>15860</v>
      </c>
      <c r="P181" s="72">
        <f t="shared" ref="P181:P186" si="81">H181+I181+J181+K181+O181</f>
        <v>24154.05</v>
      </c>
      <c r="Q181" s="72">
        <f t="shared" ref="Q181:Q186" si="82">G181-P181</f>
        <v>40845.949999999997</v>
      </c>
    </row>
    <row r="182" spans="2:17" s="3" customFormat="1" x14ac:dyDescent="0.2">
      <c r="B182" s="75" t="s">
        <v>328</v>
      </c>
      <c r="C182" s="94" t="s">
        <v>323</v>
      </c>
      <c r="D182" s="74" t="s">
        <v>23</v>
      </c>
      <c r="E182" s="74" t="s">
        <v>22</v>
      </c>
      <c r="F182" s="74" t="s">
        <v>35</v>
      </c>
      <c r="G182" s="73">
        <v>33000</v>
      </c>
      <c r="H182" s="73">
        <v>0</v>
      </c>
      <c r="I182" s="73">
        <v>25</v>
      </c>
      <c r="J182" s="73">
        <f t="shared" si="77"/>
        <v>947.1</v>
      </c>
      <c r="K182" s="72">
        <f t="shared" si="78"/>
        <v>1003.2</v>
      </c>
      <c r="L182" s="72">
        <f t="shared" si="79"/>
        <v>2339.7000000000003</v>
      </c>
      <c r="M182" s="73">
        <f t="shared" si="80"/>
        <v>2343</v>
      </c>
      <c r="N182" s="73">
        <f t="shared" si="61"/>
        <v>379.5</v>
      </c>
      <c r="O182" s="72">
        <v>16454.25</v>
      </c>
      <c r="P182" s="72">
        <f t="shared" si="81"/>
        <v>18429.55</v>
      </c>
      <c r="Q182" s="72">
        <f t="shared" si="82"/>
        <v>14570.45</v>
      </c>
    </row>
    <row r="183" spans="2:17" s="3" customFormat="1" x14ac:dyDescent="0.2">
      <c r="B183" s="74" t="s">
        <v>327</v>
      </c>
      <c r="C183" s="74" t="s">
        <v>323</v>
      </c>
      <c r="D183" s="74" t="s">
        <v>315</v>
      </c>
      <c r="E183" s="74" t="s">
        <v>22</v>
      </c>
      <c r="F183" s="74" t="s">
        <v>35</v>
      </c>
      <c r="G183" s="73">
        <v>22000</v>
      </c>
      <c r="H183" s="73">
        <v>0</v>
      </c>
      <c r="I183" s="73">
        <v>25</v>
      </c>
      <c r="J183" s="73">
        <f t="shared" si="77"/>
        <v>631.4</v>
      </c>
      <c r="K183" s="72">
        <f t="shared" si="78"/>
        <v>668.8</v>
      </c>
      <c r="L183" s="72">
        <f t="shared" si="79"/>
        <v>1559.8000000000002</v>
      </c>
      <c r="M183" s="73">
        <f t="shared" si="80"/>
        <v>1561.9999999999998</v>
      </c>
      <c r="N183" s="73">
        <f t="shared" si="61"/>
        <v>253</v>
      </c>
      <c r="O183" s="72">
        <v>8422.86</v>
      </c>
      <c r="P183" s="72">
        <f t="shared" si="81"/>
        <v>9748.0600000000013</v>
      </c>
      <c r="Q183" s="72">
        <f t="shared" si="82"/>
        <v>12251.939999999999</v>
      </c>
    </row>
    <row r="184" spans="2:17" s="3" customFormat="1" x14ac:dyDescent="0.2">
      <c r="B184" s="75" t="s">
        <v>326</v>
      </c>
      <c r="C184" s="74" t="s">
        <v>323</v>
      </c>
      <c r="D184" s="74" t="s">
        <v>23</v>
      </c>
      <c r="E184" s="74" t="s">
        <v>22</v>
      </c>
      <c r="F184" s="74" t="s">
        <v>35</v>
      </c>
      <c r="G184" s="73">
        <v>39000</v>
      </c>
      <c r="H184" s="73">
        <v>301.52</v>
      </c>
      <c r="I184" s="73">
        <v>25</v>
      </c>
      <c r="J184" s="73">
        <f t="shared" si="77"/>
        <v>1119.3</v>
      </c>
      <c r="K184" s="72">
        <f t="shared" si="78"/>
        <v>1185.5999999999999</v>
      </c>
      <c r="L184" s="72">
        <f t="shared" si="79"/>
        <v>2765.1000000000004</v>
      </c>
      <c r="M184" s="73">
        <f t="shared" si="80"/>
        <v>2768.9999999999995</v>
      </c>
      <c r="N184" s="73">
        <f t="shared" si="61"/>
        <v>448.5</v>
      </c>
      <c r="O184" s="72">
        <v>100</v>
      </c>
      <c r="P184" s="72">
        <f t="shared" si="81"/>
        <v>2731.42</v>
      </c>
      <c r="Q184" s="72">
        <f t="shared" si="82"/>
        <v>36268.58</v>
      </c>
    </row>
    <row r="185" spans="2:17" s="3" customFormat="1" x14ac:dyDescent="0.2">
      <c r="B185" s="75" t="s">
        <v>325</v>
      </c>
      <c r="C185" s="74" t="s">
        <v>323</v>
      </c>
      <c r="D185" s="74" t="s">
        <v>315</v>
      </c>
      <c r="E185" s="74" t="s">
        <v>22</v>
      </c>
      <c r="F185" s="74" t="s">
        <v>35</v>
      </c>
      <c r="G185" s="73">
        <v>21000</v>
      </c>
      <c r="H185" s="73">
        <v>0</v>
      </c>
      <c r="I185" s="73">
        <v>25</v>
      </c>
      <c r="J185" s="73">
        <f t="shared" si="77"/>
        <v>602.70000000000005</v>
      </c>
      <c r="K185" s="72">
        <f t="shared" si="78"/>
        <v>638.4</v>
      </c>
      <c r="L185" s="72">
        <f t="shared" si="79"/>
        <v>1488.9</v>
      </c>
      <c r="M185" s="73">
        <f t="shared" si="80"/>
        <v>1490.9999999999998</v>
      </c>
      <c r="N185" s="73">
        <f t="shared" si="61"/>
        <v>241.5</v>
      </c>
      <c r="O185" s="72">
        <v>5615.46</v>
      </c>
      <c r="P185" s="72">
        <f t="shared" si="81"/>
        <v>6881.5599999999995</v>
      </c>
      <c r="Q185" s="72">
        <f t="shared" si="82"/>
        <v>14118.44</v>
      </c>
    </row>
    <row r="186" spans="2:17" s="3" customFormat="1" x14ac:dyDescent="0.2">
      <c r="B186" s="75" t="s">
        <v>324</v>
      </c>
      <c r="C186" s="74" t="s">
        <v>323</v>
      </c>
      <c r="D186" s="74" t="s">
        <v>322</v>
      </c>
      <c r="E186" s="74" t="s">
        <v>22</v>
      </c>
      <c r="F186" s="74" t="s">
        <v>21</v>
      </c>
      <c r="G186" s="73">
        <v>23000</v>
      </c>
      <c r="H186" s="73">
        <v>0</v>
      </c>
      <c r="I186" s="89">
        <v>25</v>
      </c>
      <c r="J186" s="73">
        <f t="shared" si="77"/>
        <v>660.1</v>
      </c>
      <c r="K186" s="72">
        <f t="shared" si="78"/>
        <v>699.2</v>
      </c>
      <c r="L186" s="90">
        <f t="shared" si="79"/>
        <v>1630.7</v>
      </c>
      <c r="M186" s="89">
        <f t="shared" si="80"/>
        <v>1632.9999999999998</v>
      </c>
      <c r="N186" s="73">
        <f t="shared" si="61"/>
        <v>264.5</v>
      </c>
      <c r="O186" s="72">
        <v>8722.86</v>
      </c>
      <c r="P186" s="72">
        <f t="shared" si="81"/>
        <v>10107.16</v>
      </c>
      <c r="Q186" s="72">
        <f t="shared" si="82"/>
        <v>12892.84</v>
      </c>
    </row>
    <row r="187" spans="2:17" s="3" customFormat="1" x14ac:dyDescent="0.2">
      <c r="B187" s="93"/>
      <c r="C187" s="84"/>
      <c r="D187" s="84"/>
      <c r="E187" s="84"/>
      <c r="F187" s="84"/>
      <c r="G187" s="82"/>
      <c r="H187" s="82"/>
      <c r="I187" s="80"/>
      <c r="J187" s="73"/>
      <c r="K187" s="72"/>
      <c r="L187" s="81"/>
      <c r="M187" s="80"/>
      <c r="N187" s="73"/>
      <c r="O187" s="72"/>
      <c r="P187" s="72"/>
      <c r="Q187" s="72"/>
    </row>
    <row r="188" spans="2:17" s="3" customFormat="1" x14ac:dyDescent="0.2">
      <c r="B188" s="74" t="s">
        <v>321</v>
      </c>
      <c r="C188" s="74" t="s">
        <v>313</v>
      </c>
      <c r="D188" s="74" t="s">
        <v>320</v>
      </c>
      <c r="E188" s="74" t="s">
        <v>22</v>
      </c>
      <c r="F188" s="74" t="s">
        <v>35</v>
      </c>
      <c r="G188" s="73">
        <v>65000</v>
      </c>
      <c r="H188" s="73">
        <v>4427.55</v>
      </c>
      <c r="I188" s="78">
        <v>25</v>
      </c>
      <c r="J188" s="73">
        <f t="shared" ref="J188:J193" si="83">IF(G188&lt;=$I$379*$J$379,G188*$F$386,($I$379*$J$379)*$F$386)</f>
        <v>1865.5</v>
      </c>
      <c r="K188" s="72">
        <f t="shared" ref="K188:K193" si="84">IF(G188&lt;=$I$380*$J$380,G188*$F$387,($I$380*$J$380)*$F$387)</f>
        <v>1976</v>
      </c>
      <c r="L188" s="79">
        <f t="shared" ref="L188:L193" si="85">G188*7.09%</f>
        <v>4608.5</v>
      </c>
      <c r="M188" s="78">
        <f t="shared" ref="M188:M193" si="86">G188*7.1%</f>
        <v>4615</v>
      </c>
      <c r="N188" s="73">
        <f t="shared" si="61"/>
        <v>747.5</v>
      </c>
      <c r="O188" s="72">
        <v>15252</v>
      </c>
      <c r="P188" s="72">
        <f t="shared" ref="P188:P193" si="87">H188+I188+J188+K188+O188</f>
        <v>23546.05</v>
      </c>
      <c r="Q188" s="72">
        <f t="shared" ref="Q188:Q193" si="88">G188-P188</f>
        <v>41453.949999999997</v>
      </c>
    </row>
    <row r="189" spans="2:17" s="3" customFormat="1" x14ac:dyDescent="0.2">
      <c r="B189" s="76" t="s">
        <v>319</v>
      </c>
      <c r="C189" s="74" t="s">
        <v>313</v>
      </c>
      <c r="D189" s="74" t="s">
        <v>226</v>
      </c>
      <c r="E189" s="74" t="s">
        <v>22</v>
      </c>
      <c r="F189" s="74" t="s">
        <v>21</v>
      </c>
      <c r="G189" s="73">
        <v>35000</v>
      </c>
      <c r="H189" s="73">
        <v>0</v>
      </c>
      <c r="I189" s="73">
        <v>25</v>
      </c>
      <c r="J189" s="73">
        <f t="shared" si="83"/>
        <v>1004.5</v>
      </c>
      <c r="K189" s="72">
        <f t="shared" si="84"/>
        <v>1064</v>
      </c>
      <c r="L189" s="72">
        <f t="shared" si="85"/>
        <v>2481.5</v>
      </c>
      <c r="M189" s="73">
        <f t="shared" si="86"/>
        <v>2485</v>
      </c>
      <c r="N189" s="73">
        <f t="shared" si="61"/>
        <v>402.5</v>
      </c>
      <c r="O189" s="72">
        <v>5828.35</v>
      </c>
      <c r="P189" s="72">
        <f t="shared" si="87"/>
        <v>7921.85</v>
      </c>
      <c r="Q189" s="72">
        <f t="shared" si="88"/>
        <v>27078.15</v>
      </c>
    </row>
    <row r="190" spans="2:17" s="3" customFormat="1" x14ac:dyDescent="0.2">
      <c r="B190" s="75" t="s">
        <v>318</v>
      </c>
      <c r="C190" s="74" t="s">
        <v>313</v>
      </c>
      <c r="D190" s="74" t="s">
        <v>98</v>
      </c>
      <c r="E190" s="74" t="s">
        <v>22</v>
      </c>
      <c r="F190" s="74" t="s">
        <v>35</v>
      </c>
      <c r="G190" s="73">
        <v>25000</v>
      </c>
      <c r="H190" s="73">
        <v>0</v>
      </c>
      <c r="I190" s="73">
        <v>25</v>
      </c>
      <c r="J190" s="73">
        <f t="shared" si="83"/>
        <v>717.5</v>
      </c>
      <c r="K190" s="72">
        <f t="shared" si="84"/>
        <v>760</v>
      </c>
      <c r="L190" s="72">
        <f t="shared" si="85"/>
        <v>1772.5000000000002</v>
      </c>
      <c r="M190" s="73">
        <f t="shared" si="86"/>
        <v>1774.9999999999998</v>
      </c>
      <c r="N190" s="73">
        <f t="shared" si="61"/>
        <v>287.5</v>
      </c>
      <c r="O190" s="72">
        <v>500</v>
      </c>
      <c r="P190" s="72">
        <f t="shared" si="87"/>
        <v>2002.5</v>
      </c>
      <c r="Q190" s="72">
        <f t="shared" si="88"/>
        <v>22997.5</v>
      </c>
    </row>
    <row r="191" spans="2:17" s="3" customFormat="1" x14ac:dyDescent="0.2">
      <c r="B191" s="76" t="s">
        <v>317</v>
      </c>
      <c r="C191" s="74" t="s">
        <v>313</v>
      </c>
      <c r="D191" s="74" t="s">
        <v>315</v>
      </c>
      <c r="E191" s="76" t="s">
        <v>22</v>
      </c>
      <c r="F191" s="76" t="s">
        <v>35</v>
      </c>
      <c r="G191" s="77">
        <v>25000</v>
      </c>
      <c r="H191" s="73">
        <v>0</v>
      </c>
      <c r="I191" s="73">
        <v>25</v>
      </c>
      <c r="J191" s="73">
        <f t="shared" si="83"/>
        <v>717.5</v>
      </c>
      <c r="K191" s="72">
        <f t="shared" si="84"/>
        <v>760</v>
      </c>
      <c r="L191" s="72">
        <f t="shared" si="85"/>
        <v>1772.5000000000002</v>
      </c>
      <c r="M191" s="73">
        <f t="shared" si="86"/>
        <v>1774.9999999999998</v>
      </c>
      <c r="N191" s="73">
        <f t="shared" si="61"/>
        <v>287.5</v>
      </c>
      <c r="O191" s="72">
        <v>3250.4</v>
      </c>
      <c r="P191" s="72">
        <f t="shared" si="87"/>
        <v>4752.8999999999996</v>
      </c>
      <c r="Q191" s="72">
        <f t="shared" si="88"/>
        <v>20247.099999999999</v>
      </c>
    </row>
    <row r="192" spans="2:17" s="3" customFormat="1" x14ac:dyDescent="0.2">
      <c r="B192" s="76" t="s">
        <v>316</v>
      </c>
      <c r="C192" s="74" t="s">
        <v>313</v>
      </c>
      <c r="D192" s="74" t="s">
        <v>315</v>
      </c>
      <c r="E192" s="76" t="s">
        <v>22</v>
      </c>
      <c r="F192" s="76" t="s">
        <v>21</v>
      </c>
      <c r="G192" s="77">
        <v>20000</v>
      </c>
      <c r="H192" s="73">
        <v>0</v>
      </c>
      <c r="I192" s="89">
        <v>25</v>
      </c>
      <c r="J192" s="73">
        <f t="shared" si="83"/>
        <v>574</v>
      </c>
      <c r="K192" s="72">
        <f t="shared" si="84"/>
        <v>608</v>
      </c>
      <c r="L192" s="90">
        <f t="shared" si="85"/>
        <v>1418</v>
      </c>
      <c r="M192" s="89">
        <f t="shared" si="86"/>
        <v>1419.9999999999998</v>
      </c>
      <c r="N192" s="73">
        <f t="shared" si="61"/>
        <v>230</v>
      </c>
      <c r="O192" s="72">
        <v>1000</v>
      </c>
      <c r="P192" s="72">
        <f t="shared" si="87"/>
        <v>2207</v>
      </c>
      <c r="Q192" s="72">
        <f t="shared" si="88"/>
        <v>17793</v>
      </c>
    </row>
    <row r="193" spans="2:17" s="3" customFormat="1" x14ac:dyDescent="0.2">
      <c r="B193" s="92" t="s">
        <v>314</v>
      </c>
      <c r="C193" s="74" t="s">
        <v>313</v>
      </c>
      <c r="D193" s="74" t="s">
        <v>130</v>
      </c>
      <c r="E193" s="76" t="s">
        <v>22</v>
      </c>
      <c r="F193" s="76" t="s">
        <v>35</v>
      </c>
      <c r="G193" s="77">
        <v>25000</v>
      </c>
      <c r="H193" s="73">
        <v>0</v>
      </c>
      <c r="I193" s="89">
        <v>25</v>
      </c>
      <c r="J193" s="73">
        <f t="shared" si="83"/>
        <v>717.5</v>
      </c>
      <c r="K193" s="72">
        <f t="shared" si="84"/>
        <v>760</v>
      </c>
      <c r="L193" s="90">
        <f t="shared" si="85"/>
        <v>1772.5000000000002</v>
      </c>
      <c r="M193" s="89">
        <f t="shared" si="86"/>
        <v>1774.9999999999998</v>
      </c>
      <c r="N193" s="73">
        <f t="shared" si="61"/>
        <v>287.5</v>
      </c>
      <c r="O193" s="72">
        <v>8917.6</v>
      </c>
      <c r="P193" s="72">
        <f t="shared" si="87"/>
        <v>10420.1</v>
      </c>
      <c r="Q193" s="72">
        <f t="shared" si="88"/>
        <v>14579.9</v>
      </c>
    </row>
    <row r="194" spans="2:17" s="3" customFormat="1" x14ac:dyDescent="0.2">
      <c r="B194" s="84"/>
      <c r="C194" s="84"/>
      <c r="D194" s="84"/>
      <c r="E194" s="84"/>
      <c r="F194" s="84"/>
      <c r="G194" s="82"/>
      <c r="H194" s="82"/>
      <c r="I194" s="80"/>
      <c r="J194" s="73"/>
      <c r="K194" s="72"/>
      <c r="L194" s="81"/>
      <c r="M194" s="80"/>
      <c r="N194" s="73"/>
      <c r="O194" s="72"/>
      <c r="P194" s="72"/>
      <c r="Q194" s="72"/>
    </row>
    <row r="195" spans="2:17" s="3" customFormat="1" x14ac:dyDescent="0.2">
      <c r="B195" s="74" t="s">
        <v>312</v>
      </c>
      <c r="C195" s="74" t="s">
        <v>311</v>
      </c>
      <c r="D195" s="74" t="s">
        <v>310</v>
      </c>
      <c r="E195" s="74" t="s">
        <v>22</v>
      </c>
      <c r="F195" s="74" t="s">
        <v>21</v>
      </c>
      <c r="G195" s="73">
        <v>15000</v>
      </c>
      <c r="H195" s="73">
        <v>0</v>
      </c>
      <c r="I195" s="73">
        <v>25</v>
      </c>
      <c r="J195" s="73">
        <f t="shared" ref="J195:J225" si="89">IF(G195&lt;=$I$379*$J$379,G195*$F$386,($I$379*$J$379)*$F$386)</f>
        <v>430.5</v>
      </c>
      <c r="K195" s="72">
        <f t="shared" ref="K195:K225" si="90">IF(G195&lt;=$I$380*$J$380,G195*$F$387,($I$380*$J$380)*$F$387)</f>
        <v>456</v>
      </c>
      <c r="L195" s="72">
        <f t="shared" ref="L195:L225" si="91">G195*7.09%</f>
        <v>1063.5</v>
      </c>
      <c r="M195" s="73">
        <f t="shared" ref="M195:M225" si="92">G195*7.1%</f>
        <v>1065</v>
      </c>
      <c r="N195" s="73">
        <f t="shared" si="61"/>
        <v>172.5</v>
      </c>
      <c r="O195" s="72">
        <v>100</v>
      </c>
      <c r="P195" s="72">
        <f t="shared" ref="P195:P225" si="93">H195+I195+J195+K195+O195</f>
        <v>1011.5</v>
      </c>
      <c r="Q195" s="72">
        <f t="shared" ref="Q195:Q225" si="94">G195-P195</f>
        <v>13988.5</v>
      </c>
    </row>
    <row r="196" spans="2:17" s="3" customFormat="1" x14ac:dyDescent="0.2">
      <c r="B196" s="74" t="s">
        <v>309</v>
      </c>
      <c r="C196" s="74" t="s">
        <v>308</v>
      </c>
      <c r="D196" s="74" t="s">
        <v>307</v>
      </c>
      <c r="E196" s="74" t="s">
        <v>22</v>
      </c>
      <c r="F196" s="74" t="s">
        <v>35</v>
      </c>
      <c r="G196" s="73">
        <v>15000</v>
      </c>
      <c r="H196" s="73">
        <v>0</v>
      </c>
      <c r="I196" s="73">
        <v>25</v>
      </c>
      <c r="J196" s="73">
        <f t="shared" si="89"/>
        <v>430.5</v>
      </c>
      <c r="K196" s="72">
        <f t="shared" si="90"/>
        <v>456</v>
      </c>
      <c r="L196" s="72">
        <f t="shared" si="91"/>
        <v>1063.5</v>
      </c>
      <c r="M196" s="73">
        <f t="shared" si="92"/>
        <v>1065</v>
      </c>
      <c r="N196" s="73">
        <f t="shared" si="61"/>
        <v>172.5</v>
      </c>
      <c r="O196" s="72">
        <v>100</v>
      </c>
      <c r="P196" s="72">
        <f t="shared" si="93"/>
        <v>1011.5</v>
      </c>
      <c r="Q196" s="72">
        <f t="shared" si="94"/>
        <v>13988.5</v>
      </c>
    </row>
    <row r="197" spans="2:17" s="3" customFormat="1" x14ac:dyDescent="0.2">
      <c r="B197" s="74" t="s">
        <v>588</v>
      </c>
      <c r="C197" s="74" t="s">
        <v>308</v>
      </c>
      <c r="D197" s="74" t="s">
        <v>307</v>
      </c>
      <c r="E197" s="74" t="s">
        <v>22</v>
      </c>
      <c r="F197" s="74" t="s">
        <v>21</v>
      </c>
      <c r="G197" s="73">
        <v>15000</v>
      </c>
      <c r="H197" s="73">
        <v>0</v>
      </c>
      <c r="I197" s="73">
        <v>25</v>
      </c>
      <c r="J197" s="73">
        <f t="shared" si="89"/>
        <v>430.5</v>
      </c>
      <c r="K197" s="72">
        <f t="shared" si="90"/>
        <v>456</v>
      </c>
      <c r="L197" s="72">
        <f t="shared" si="91"/>
        <v>1063.5</v>
      </c>
      <c r="M197" s="73">
        <f t="shared" si="92"/>
        <v>1065</v>
      </c>
      <c r="N197" s="73">
        <f t="shared" si="61"/>
        <v>172.5</v>
      </c>
      <c r="O197" s="72">
        <v>0</v>
      </c>
      <c r="P197" s="72">
        <f t="shared" si="93"/>
        <v>911.5</v>
      </c>
      <c r="Q197" s="72">
        <f t="shared" si="94"/>
        <v>14088.5</v>
      </c>
    </row>
    <row r="198" spans="2:17" s="3" customFormat="1" x14ac:dyDescent="0.2">
      <c r="B198" s="76" t="s">
        <v>306</v>
      </c>
      <c r="C198" s="74" t="s">
        <v>305</v>
      </c>
      <c r="D198" s="76" t="s">
        <v>304</v>
      </c>
      <c r="E198" s="76" t="s">
        <v>22</v>
      </c>
      <c r="F198" s="76" t="s">
        <v>279</v>
      </c>
      <c r="G198" s="73">
        <v>15000</v>
      </c>
      <c r="H198" s="73">
        <v>0</v>
      </c>
      <c r="I198" s="73">
        <v>25</v>
      </c>
      <c r="J198" s="73">
        <f t="shared" si="89"/>
        <v>430.5</v>
      </c>
      <c r="K198" s="72">
        <f t="shared" si="90"/>
        <v>456</v>
      </c>
      <c r="L198" s="72">
        <f t="shared" si="91"/>
        <v>1063.5</v>
      </c>
      <c r="M198" s="73">
        <f t="shared" si="92"/>
        <v>1065</v>
      </c>
      <c r="N198" s="73">
        <f t="shared" si="61"/>
        <v>172.5</v>
      </c>
      <c r="O198" s="72">
        <v>0</v>
      </c>
      <c r="P198" s="72">
        <f t="shared" si="93"/>
        <v>911.5</v>
      </c>
      <c r="Q198" s="72">
        <f t="shared" si="94"/>
        <v>14088.5</v>
      </c>
    </row>
    <row r="199" spans="2:17" s="3" customFormat="1" x14ac:dyDescent="0.2">
      <c r="B199" s="75" t="s">
        <v>303</v>
      </c>
      <c r="C199" s="74" t="s">
        <v>302</v>
      </c>
      <c r="D199" s="74" t="s">
        <v>301</v>
      </c>
      <c r="E199" s="74" t="s">
        <v>22</v>
      </c>
      <c r="F199" s="74" t="s">
        <v>35</v>
      </c>
      <c r="G199" s="73">
        <v>15000</v>
      </c>
      <c r="H199" s="73">
        <v>0</v>
      </c>
      <c r="I199" s="73">
        <v>25</v>
      </c>
      <c r="J199" s="73">
        <f t="shared" si="89"/>
        <v>430.5</v>
      </c>
      <c r="K199" s="72">
        <f t="shared" si="90"/>
        <v>456</v>
      </c>
      <c r="L199" s="72">
        <f t="shared" si="91"/>
        <v>1063.5</v>
      </c>
      <c r="M199" s="73">
        <f t="shared" si="92"/>
        <v>1065</v>
      </c>
      <c r="N199" s="73">
        <f t="shared" si="61"/>
        <v>172.5</v>
      </c>
      <c r="O199" s="72">
        <v>600</v>
      </c>
      <c r="P199" s="72">
        <f t="shared" si="93"/>
        <v>1511.5</v>
      </c>
      <c r="Q199" s="72">
        <f t="shared" si="94"/>
        <v>13488.5</v>
      </c>
    </row>
    <row r="200" spans="2:17" s="3" customFormat="1" x14ac:dyDescent="0.2">
      <c r="B200" s="75" t="s">
        <v>300</v>
      </c>
      <c r="C200" s="74" t="s">
        <v>299</v>
      </c>
      <c r="D200" s="74" t="s">
        <v>298</v>
      </c>
      <c r="E200" s="74" t="s">
        <v>22</v>
      </c>
      <c r="F200" s="74" t="s">
        <v>35</v>
      </c>
      <c r="G200" s="73">
        <v>15000</v>
      </c>
      <c r="H200" s="73">
        <v>0</v>
      </c>
      <c r="I200" s="73">
        <v>25</v>
      </c>
      <c r="J200" s="73">
        <f t="shared" si="89"/>
        <v>430.5</v>
      </c>
      <c r="K200" s="72">
        <f t="shared" si="90"/>
        <v>456</v>
      </c>
      <c r="L200" s="72">
        <f t="shared" si="91"/>
        <v>1063.5</v>
      </c>
      <c r="M200" s="73">
        <f t="shared" si="92"/>
        <v>1065</v>
      </c>
      <c r="N200" s="73">
        <f t="shared" si="61"/>
        <v>172.5</v>
      </c>
      <c r="O200" s="72">
        <v>100</v>
      </c>
      <c r="P200" s="72">
        <f t="shared" si="93"/>
        <v>1011.5</v>
      </c>
      <c r="Q200" s="72">
        <f t="shared" si="94"/>
        <v>13988.5</v>
      </c>
    </row>
    <row r="201" spans="2:17" s="3" customFormat="1" x14ac:dyDescent="0.2">
      <c r="B201" s="75" t="s">
        <v>297</v>
      </c>
      <c r="C201" s="74" t="s">
        <v>296</v>
      </c>
      <c r="D201" s="74" t="s">
        <v>295</v>
      </c>
      <c r="E201" s="74" t="s">
        <v>22</v>
      </c>
      <c r="F201" s="74" t="s">
        <v>21</v>
      </c>
      <c r="G201" s="73">
        <v>15000</v>
      </c>
      <c r="H201" s="73">
        <v>0</v>
      </c>
      <c r="I201" s="73">
        <v>25</v>
      </c>
      <c r="J201" s="73">
        <f t="shared" si="89"/>
        <v>430.5</v>
      </c>
      <c r="K201" s="72">
        <f t="shared" si="90"/>
        <v>456</v>
      </c>
      <c r="L201" s="72">
        <f t="shared" si="91"/>
        <v>1063.5</v>
      </c>
      <c r="M201" s="73">
        <f t="shared" si="92"/>
        <v>1065</v>
      </c>
      <c r="N201" s="73">
        <f t="shared" si="61"/>
        <v>172.5</v>
      </c>
      <c r="O201" s="72">
        <v>100</v>
      </c>
      <c r="P201" s="72">
        <f t="shared" si="93"/>
        <v>1011.5</v>
      </c>
      <c r="Q201" s="72">
        <f t="shared" si="94"/>
        <v>13988.5</v>
      </c>
    </row>
    <row r="202" spans="2:17" s="3" customFormat="1" x14ac:dyDescent="0.2">
      <c r="B202" s="74" t="s">
        <v>294</v>
      </c>
      <c r="C202" s="74" t="s">
        <v>293</v>
      </c>
      <c r="D202" s="74" t="s">
        <v>292</v>
      </c>
      <c r="E202" s="74" t="s">
        <v>22</v>
      </c>
      <c r="F202" s="74" t="s">
        <v>21</v>
      </c>
      <c r="G202" s="73">
        <v>15000</v>
      </c>
      <c r="H202" s="73">
        <v>0</v>
      </c>
      <c r="I202" s="73">
        <v>25</v>
      </c>
      <c r="J202" s="73">
        <f t="shared" si="89"/>
        <v>430.5</v>
      </c>
      <c r="K202" s="72">
        <f t="shared" si="90"/>
        <v>456</v>
      </c>
      <c r="L202" s="72">
        <f t="shared" si="91"/>
        <v>1063.5</v>
      </c>
      <c r="M202" s="73">
        <f t="shared" si="92"/>
        <v>1065</v>
      </c>
      <c r="N202" s="73">
        <f t="shared" ref="N202:N266" si="95">IF(G202&gt;77410,890.22,G202*1.15%)</f>
        <v>172.5</v>
      </c>
      <c r="O202" s="72">
        <v>5992.41</v>
      </c>
      <c r="P202" s="72">
        <f t="shared" si="93"/>
        <v>6903.91</v>
      </c>
      <c r="Q202" s="72">
        <f t="shared" si="94"/>
        <v>8096.09</v>
      </c>
    </row>
    <row r="203" spans="2:17" s="3" customFormat="1" x14ac:dyDescent="0.2">
      <c r="B203" s="91" t="s">
        <v>291</v>
      </c>
      <c r="C203" s="74" t="s">
        <v>290</v>
      </c>
      <c r="D203" s="74" t="s">
        <v>289</v>
      </c>
      <c r="E203" s="74" t="s">
        <v>22</v>
      </c>
      <c r="F203" s="74" t="s">
        <v>35</v>
      </c>
      <c r="G203" s="73">
        <v>15000</v>
      </c>
      <c r="H203" s="73">
        <v>0</v>
      </c>
      <c r="I203" s="73">
        <v>25</v>
      </c>
      <c r="J203" s="73">
        <f t="shared" si="89"/>
        <v>430.5</v>
      </c>
      <c r="K203" s="72">
        <f t="shared" si="90"/>
        <v>456</v>
      </c>
      <c r="L203" s="72">
        <f t="shared" si="91"/>
        <v>1063.5</v>
      </c>
      <c r="M203" s="73">
        <f t="shared" si="92"/>
        <v>1065</v>
      </c>
      <c r="N203" s="73">
        <f t="shared" si="95"/>
        <v>172.5</v>
      </c>
      <c r="O203" s="72">
        <v>100</v>
      </c>
      <c r="P203" s="72">
        <f t="shared" si="93"/>
        <v>1011.5</v>
      </c>
      <c r="Q203" s="72">
        <f t="shared" si="94"/>
        <v>13988.5</v>
      </c>
    </row>
    <row r="204" spans="2:17" s="3" customFormat="1" x14ac:dyDescent="0.2">
      <c r="B204" s="75" t="s">
        <v>288</v>
      </c>
      <c r="C204" s="74" t="s">
        <v>287</v>
      </c>
      <c r="D204" s="74" t="s">
        <v>286</v>
      </c>
      <c r="E204" s="74" t="s">
        <v>22</v>
      </c>
      <c r="F204" s="74" t="s">
        <v>21</v>
      </c>
      <c r="G204" s="73">
        <v>15000</v>
      </c>
      <c r="H204" s="73">
        <v>0</v>
      </c>
      <c r="I204" s="73">
        <v>25</v>
      </c>
      <c r="J204" s="73">
        <f t="shared" si="89"/>
        <v>430.5</v>
      </c>
      <c r="K204" s="72">
        <f t="shared" si="90"/>
        <v>456</v>
      </c>
      <c r="L204" s="72">
        <f t="shared" si="91"/>
        <v>1063.5</v>
      </c>
      <c r="M204" s="73">
        <f t="shared" si="92"/>
        <v>1065</v>
      </c>
      <c r="N204" s="73">
        <f t="shared" si="95"/>
        <v>172.5</v>
      </c>
      <c r="O204" s="72">
        <v>100</v>
      </c>
      <c r="P204" s="72">
        <f t="shared" si="93"/>
        <v>1011.5</v>
      </c>
      <c r="Q204" s="72">
        <f t="shared" si="94"/>
        <v>13988.5</v>
      </c>
    </row>
    <row r="205" spans="2:17" s="3" customFormat="1" x14ac:dyDescent="0.2">
      <c r="B205" s="74" t="s">
        <v>285</v>
      </c>
      <c r="C205" s="74" t="s">
        <v>284</v>
      </c>
      <c r="D205" s="74" t="s">
        <v>283</v>
      </c>
      <c r="E205" s="74" t="s">
        <v>22</v>
      </c>
      <c r="F205" s="74" t="s">
        <v>21</v>
      </c>
      <c r="G205" s="73">
        <v>15000</v>
      </c>
      <c r="H205" s="73">
        <v>0</v>
      </c>
      <c r="I205" s="73">
        <v>25</v>
      </c>
      <c r="J205" s="73">
        <f t="shared" si="89"/>
        <v>430.5</v>
      </c>
      <c r="K205" s="72">
        <f t="shared" si="90"/>
        <v>456</v>
      </c>
      <c r="L205" s="72">
        <f t="shared" si="91"/>
        <v>1063.5</v>
      </c>
      <c r="M205" s="73">
        <f t="shared" si="92"/>
        <v>1065</v>
      </c>
      <c r="N205" s="73">
        <f t="shared" si="95"/>
        <v>172.5</v>
      </c>
      <c r="O205" s="72">
        <v>100</v>
      </c>
      <c r="P205" s="72">
        <f t="shared" si="93"/>
        <v>1011.5</v>
      </c>
      <c r="Q205" s="72">
        <f t="shared" si="94"/>
        <v>13988.5</v>
      </c>
    </row>
    <row r="206" spans="2:17" s="3" customFormat="1" x14ac:dyDescent="0.2">
      <c r="B206" s="74" t="s">
        <v>282</v>
      </c>
      <c r="C206" s="74" t="s">
        <v>281</v>
      </c>
      <c r="D206" s="74" t="s">
        <v>280</v>
      </c>
      <c r="E206" s="74" t="s">
        <v>22</v>
      </c>
      <c r="F206" s="74" t="s">
        <v>279</v>
      </c>
      <c r="G206" s="73">
        <v>15000</v>
      </c>
      <c r="H206" s="73">
        <v>0</v>
      </c>
      <c r="I206" s="73">
        <v>25</v>
      </c>
      <c r="J206" s="73">
        <f t="shared" si="89"/>
        <v>430.5</v>
      </c>
      <c r="K206" s="72">
        <f t="shared" si="90"/>
        <v>456</v>
      </c>
      <c r="L206" s="72">
        <f t="shared" si="91"/>
        <v>1063.5</v>
      </c>
      <c r="M206" s="73">
        <f t="shared" si="92"/>
        <v>1065</v>
      </c>
      <c r="N206" s="73">
        <f t="shared" si="95"/>
        <v>172.5</v>
      </c>
      <c r="O206" s="72">
        <v>0</v>
      </c>
      <c r="P206" s="72">
        <f t="shared" si="93"/>
        <v>911.5</v>
      </c>
      <c r="Q206" s="72">
        <f t="shared" si="94"/>
        <v>14088.5</v>
      </c>
    </row>
    <row r="207" spans="2:17" s="3" customFormat="1" x14ac:dyDescent="0.2">
      <c r="B207" s="74" t="s">
        <v>278</v>
      </c>
      <c r="C207" s="74" t="s">
        <v>277</v>
      </c>
      <c r="D207" s="74" t="s">
        <v>276</v>
      </c>
      <c r="E207" s="74" t="s">
        <v>22</v>
      </c>
      <c r="F207" s="74" t="s">
        <v>35</v>
      </c>
      <c r="G207" s="73">
        <v>15000</v>
      </c>
      <c r="H207" s="73">
        <v>0</v>
      </c>
      <c r="I207" s="73">
        <v>25</v>
      </c>
      <c r="J207" s="73">
        <f t="shared" si="89"/>
        <v>430.5</v>
      </c>
      <c r="K207" s="72">
        <f t="shared" si="90"/>
        <v>456</v>
      </c>
      <c r="L207" s="72">
        <f t="shared" si="91"/>
        <v>1063.5</v>
      </c>
      <c r="M207" s="73">
        <f t="shared" si="92"/>
        <v>1065</v>
      </c>
      <c r="N207" s="73">
        <f t="shared" si="95"/>
        <v>172.5</v>
      </c>
      <c r="O207" s="72">
        <v>100</v>
      </c>
      <c r="P207" s="72">
        <f t="shared" si="93"/>
        <v>1011.5</v>
      </c>
      <c r="Q207" s="72">
        <f t="shared" si="94"/>
        <v>13988.5</v>
      </c>
    </row>
    <row r="208" spans="2:17" s="3" customFormat="1" x14ac:dyDescent="0.2">
      <c r="B208" s="75" t="s">
        <v>275</v>
      </c>
      <c r="C208" s="74" t="s">
        <v>274</v>
      </c>
      <c r="D208" s="74" t="s">
        <v>273</v>
      </c>
      <c r="E208" s="74" t="s">
        <v>22</v>
      </c>
      <c r="F208" s="74" t="s">
        <v>21</v>
      </c>
      <c r="G208" s="73">
        <v>10000</v>
      </c>
      <c r="H208" s="73">
        <v>0</v>
      </c>
      <c r="I208" s="73">
        <v>25</v>
      </c>
      <c r="J208" s="73">
        <f t="shared" si="89"/>
        <v>287</v>
      </c>
      <c r="K208" s="72">
        <f t="shared" si="90"/>
        <v>304</v>
      </c>
      <c r="L208" s="72">
        <f t="shared" si="91"/>
        <v>709</v>
      </c>
      <c r="M208" s="73">
        <f t="shared" si="92"/>
        <v>709.99999999999989</v>
      </c>
      <c r="N208" s="73">
        <f t="shared" si="95"/>
        <v>115</v>
      </c>
      <c r="O208" s="72">
        <v>100</v>
      </c>
      <c r="P208" s="72">
        <f t="shared" si="93"/>
        <v>716</v>
      </c>
      <c r="Q208" s="72">
        <f t="shared" si="94"/>
        <v>9284</v>
      </c>
    </row>
    <row r="209" spans="2:17" s="3" customFormat="1" x14ac:dyDescent="0.2">
      <c r="B209" s="76" t="s">
        <v>272</v>
      </c>
      <c r="C209" s="74" t="s">
        <v>270</v>
      </c>
      <c r="D209" s="76" t="s">
        <v>269</v>
      </c>
      <c r="E209" s="74" t="s">
        <v>22</v>
      </c>
      <c r="F209" s="74" t="s">
        <v>35</v>
      </c>
      <c r="G209" s="72">
        <v>15000</v>
      </c>
      <c r="H209" s="72">
        <v>0</v>
      </c>
      <c r="I209" s="72">
        <v>25</v>
      </c>
      <c r="J209" s="73">
        <f t="shared" si="89"/>
        <v>430.5</v>
      </c>
      <c r="K209" s="72">
        <f t="shared" si="90"/>
        <v>456</v>
      </c>
      <c r="L209" s="72">
        <f t="shared" si="91"/>
        <v>1063.5</v>
      </c>
      <c r="M209" s="73">
        <f t="shared" si="92"/>
        <v>1065</v>
      </c>
      <c r="N209" s="73">
        <f t="shared" si="95"/>
        <v>172.5</v>
      </c>
      <c r="O209" s="72">
        <v>0</v>
      </c>
      <c r="P209" s="72">
        <f t="shared" si="93"/>
        <v>911.5</v>
      </c>
      <c r="Q209" s="72">
        <f t="shared" si="94"/>
        <v>14088.5</v>
      </c>
    </row>
    <row r="210" spans="2:17" s="3" customFormat="1" x14ac:dyDescent="0.2">
      <c r="B210" s="76" t="s">
        <v>587</v>
      </c>
      <c r="C210" s="74" t="s">
        <v>270</v>
      </c>
      <c r="D210" s="76" t="s">
        <v>269</v>
      </c>
      <c r="E210" s="74" t="s">
        <v>22</v>
      </c>
      <c r="F210" s="74" t="s">
        <v>21</v>
      </c>
      <c r="G210" s="72">
        <v>15000</v>
      </c>
      <c r="H210" s="72">
        <v>0</v>
      </c>
      <c r="I210" s="72">
        <v>25</v>
      </c>
      <c r="J210" s="73">
        <f t="shared" si="89"/>
        <v>430.5</v>
      </c>
      <c r="K210" s="72">
        <f t="shared" si="90"/>
        <v>456</v>
      </c>
      <c r="L210" s="72">
        <f t="shared" si="91"/>
        <v>1063.5</v>
      </c>
      <c r="M210" s="73">
        <f t="shared" si="92"/>
        <v>1065</v>
      </c>
      <c r="N210" s="73">
        <f t="shared" si="95"/>
        <v>172.5</v>
      </c>
      <c r="O210" s="72">
        <v>100</v>
      </c>
      <c r="P210" s="72">
        <f t="shared" si="93"/>
        <v>1011.5</v>
      </c>
      <c r="Q210" s="72">
        <f t="shared" si="94"/>
        <v>13988.5</v>
      </c>
    </row>
    <row r="211" spans="2:17" s="3" customFormat="1" x14ac:dyDescent="0.2">
      <c r="B211" s="76" t="s">
        <v>271</v>
      </c>
      <c r="C211" s="74" t="s">
        <v>270</v>
      </c>
      <c r="D211" s="76" t="s">
        <v>269</v>
      </c>
      <c r="E211" s="74" t="s">
        <v>22</v>
      </c>
      <c r="F211" s="74" t="s">
        <v>35</v>
      </c>
      <c r="G211" s="72">
        <v>15000</v>
      </c>
      <c r="H211" s="72">
        <v>0</v>
      </c>
      <c r="I211" s="72">
        <v>25</v>
      </c>
      <c r="J211" s="73">
        <f t="shared" si="89"/>
        <v>430.5</v>
      </c>
      <c r="K211" s="72">
        <f t="shared" si="90"/>
        <v>456</v>
      </c>
      <c r="L211" s="72">
        <f t="shared" si="91"/>
        <v>1063.5</v>
      </c>
      <c r="M211" s="73">
        <f t="shared" si="92"/>
        <v>1065</v>
      </c>
      <c r="N211" s="73">
        <f t="shared" si="95"/>
        <v>172.5</v>
      </c>
      <c r="O211" s="72">
        <v>0</v>
      </c>
      <c r="P211" s="72">
        <f t="shared" si="93"/>
        <v>911.5</v>
      </c>
      <c r="Q211" s="72">
        <f t="shared" si="94"/>
        <v>14088.5</v>
      </c>
    </row>
    <row r="212" spans="2:17" s="3" customFormat="1" x14ac:dyDescent="0.2">
      <c r="B212" s="74" t="s">
        <v>268</v>
      </c>
      <c r="C212" s="74" t="s">
        <v>267</v>
      </c>
      <c r="D212" s="74" t="s">
        <v>266</v>
      </c>
      <c r="E212" s="74" t="s">
        <v>22</v>
      </c>
      <c r="F212" s="74" t="s">
        <v>35</v>
      </c>
      <c r="G212" s="73">
        <v>15000</v>
      </c>
      <c r="H212" s="73">
        <v>0</v>
      </c>
      <c r="I212" s="73">
        <v>25</v>
      </c>
      <c r="J212" s="73">
        <f t="shared" si="89"/>
        <v>430.5</v>
      </c>
      <c r="K212" s="72">
        <f t="shared" si="90"/>
        <v>456</v>
      </c>
      <c r="L212" s="72">
        <f t="shared" si="91"/>
        <v>1063.5</v>
      </c>
      <c r="M212" s="73">
        <f t="shared" si="92"/>
        <v>1065</v>
      </c>
      <c r="N212" s="73">
        <f t="shared" si="95"/>
        <v>172.5</v>
      </c>
      <c r="O212" s="72">
        <v>100</v>
      </c>
      <c r="P212" s="72">
        <f t="shared" si="93"/>
        <v>1011.5</v>
      </c>
      <c r="Q212" s="72">
        <f t="shared" si="94"/>
        <v>13988.5</v>
      </c>
    </row>
    <row r="213" spans="2:17" s="3" customFormat="1" x14ac:dyDescent="0.2">
      <c r="B213" s="74" t="s">
        <v>265</v>
      </c>
      <c r="C213" s="74" t="s">
        <v>264</v>
      </c>
      <c r="D213" s="74" t="s">
        <v>263</v>
      </c>
      <c r="E213" s="74" t="s">
        <v>22</v>
      </c>
      <c r="F213" s="74" t="s">
        <v>21</v>
      </c>
      <c r="G213" s="73">
        <v>15000</v>
      </c>
      <c r="H213" s="73">
        <v>0</v>
      </c>
      <c r="I213" s="73">
        <v>25</v>
      </c>
      <c r="J213" s="73">
        <f t="shared" si="89"/>
        <v>430.5</v>
      </c>
      <c r="K213" s="72">
        <f t="shared" si="90"/>
        <v>456</v>
      </c>
      <c r="L213" s="72">
        <f t="shared" si="91"/>
        <v>1063.5</v>
      </c>
      <c r="M213" s="73">
        <f t="shared" si="92"/>
        <v>1065</v>
      </c>
      <c r="N213" s="73">
        <f t="shared" si="95"/>
        <v>172.5</v>
      </c>
      <c r="O213" s="72">
        <v>100</v>
      </c>
      <c r="P213" s="72">
        <f t="shared" si="93"/>
        <v>1011.5</v>
      </c>
      <c r="Q213" s="72">
        <f t="shared" si="94"/>
        <v>13988.5</v>
      </c>
    </row>
    <row r="214" spans="2:17" s="3" customFormat="1" x14ac:dyDescent="0.2">
      <c r="B214" s="74" t="s">
        <v>262</v>
      </c>
      <c r="C214" s="74" t="s">
        <v>261</v>
      </c>
      <c r="D214" s="74" t="s">
        <v>260</v>
      </c>
      <c r="E214" s="74" t="s">
        <v>22</v>
      </c>
      <c r="F214" s="74" t="s">
        <v>35</v>
      </c>
      <c r="G214" s="73">
        <v>15000</v>
      </c>
      <c r="H214" s="73">
        <v>0</v>
      </c>
      <c r="I214" s="89">
        <v>25</v>
      </c>
      <c r="J214" s="73">
        <f t="shared" si="89"/>
        <v>430.5</v>
      </c>
      <c r="K214" s="72">
        <f t="shared" si="90"/>
        <v>456</v>
      </c>
      <c r="L214" s="90">
        <f t="shared" si="91"/>
        <v>1063.5</v>
      </c>
      <c r="M214" s="89">
        <f t="shared" si="92"/>
        <v>1065</v>
      </c>
      <c r="N214" s="73">
        <f t="shared" si="95"/>
        <v>172.5</v>
      </c>
      <c r="O214" s="72">
        <v>0</v>
      </c>
      <c r="P214" s="72">
        <f t="shared" si="93"/>
        <v>911.5</v>
      </c>
      <c r="Q214" s="72">
        <f t="shared" si="94"/>
        <v>14088.5</v>
      </c>
    </row>
    <row r="215" spans="2:17" s="3" customFormat="1" x14ac:dyDescent="0.2">
      <c r="B215" s="74" t="s">
        <v>259</v>
      </c>
      <c r="C215" s="74" t="s">
        <v>257</v>
      </c>
      <c r="D215" s="74" t="s">
        <v>256</v>
      </c>
      <c r="E215" s="74" t="s">
        <v>22</v>
      </c>
      <c r="F215" s="74" t="s">
        <v>21</v>
      </c>
      <c r="G215" s="73">
        <v>15000</v>
      </c>
      <c r="H215" s="73">
        <v>0</v>
      </c>
      <c r="I215" s="73">
        <v>25</v>
      </c>
      <c r="J215" s="73">
        <f t="shared" si="89"/>
        <v>430.5</v>
      </c>
      <c r="K215" s="72">
        <f t="shared" si="90"/>
        <v>456</v>
      </c>
      <c r="L215" s="72">
        <f t="shared" si="91"/>
        <v>1063.5</v>
      </c>
      <c r="M215" s="73">
        <f t="shared" si="92"/>
        <v>1065</v>
      </c>
      <c r="N215" s="73">
        <f t="shared" si="95"/>
        <v>172.5</v>
      </c>
      <c r="O215" s="72">
        <v>0</v>
      </c>
      <c r="P215" s="72">
        <f t="shared" si="93"/>
        <v>911.5</v>
      </c>
      <c r="Q215" s="72">
        <f t="shared" si="94"/>
        <v>14088.5</v>
      </c>
    </row>
    <row r="216" spans="2:17" s="3" customFormat="1" x14ac:dyDescent="0.2">
      <c r="B216" s="74" t="s">
        <v>258</v>
      </c>
      <c r="C216" s="74" t="s">
        <v>257</v>
      </c>
      <c r="D216" s="74" t="s">
        <v>256</v>
      </c>
      <c r="E216" s="74" t="s">
        <v>22</v>
      </c>
      <c r="F216" s="74" t="s">
        <v>35</v>
      </c>
      <c r="G216" s="73">
        <v>15000</v>
      </c>
      <c r="H216" s="73">
        <v>0</v>
      </c>
      <c r="I216" s="73">
        <v>25</v>
      </c>
      <c r="J216" s="73">
        <f t="shared" si="89"/>
        <v>430.5</v>
      </c>
      <c r="K216" s="72">
        <f t="shared" si="90"/>
        <v>456</v>
      </c>
      <c r="L216" s="72">
        <f t="shared" si="91"/>
        <v>1063.5</v>
      </c>
      <c r="M216" s="73">
        <f t="shared" si="92"/>
        <v>1065</v>
      </c>
      <c r="N216" s="73">
        <f t="shared" si="95"/>
        <v>172.5</v>
      </c>
      <c r="O216" s="72">
        <v>0</v>
      </c>
      <c r="P216" s="72">
        <f t="shared" si="93"/>
        <v>911.5</v>
      </c>
      <c r="Q216" s="72">
        <f t="shared" si="94"/>
        <v>14088.5</v>
      </c>
    </row>
    <row r="217" spans="2:17" s="3" customFormat="1" x14ac:dyDescent="0.2">
      <c r="B217" s="74" t="s">
        <v>255</v>
      </c>
      <c r="C217" s="74" t="s">
        <v>254</v>
      </c>
      <c r="D217" s="74" t="s">
        <v>253</v>
      </c>
      <c r="E217" s="74" t="s">
        <v>22</v>
      </c>
      <c r="F217" s="74" t="s">
        <v>21</v>
      </c>
      <c r="G217" s="73">
        <v>15000</v>
      </c>
      <c r="H217" s="73">
        <v>0</v>
      </c>
      <c r="I217" s="73">
        <v>25</v>
      </c>
      <c r="J217" s="73">
        <f t="shared" si="89"/>
        <v>430.5</v>
      </c>
      <c r="K217" s="72">
        <f t="shared" si="90"/>
        <v>456</v>
      </c>
      <c r="L217" s="72">
        <f t="shared" si="91"/>
        <v>1063.5</v>
      </c>
      <c r="M217" s="73">
        <f t="shared" si="92"/>
        <v>1065</v>
      </c>
      <c r="N217" s="73">
        <f t="shared" si="95"/>
        <v>172.5</v>
      </c>
      <c r="O217" s="72">
        <v>0</v>
      </c>
      <c r="P217" s="72">
        <f t="shared" si="93"/>
        <v>911.5</v>
      </c>
      <c r="Q217" s="72">
        <f t="shared" si="94"/>
        <v>14088.5</v>
      </c>
    </row>
    <row r="218" spans="2:17" s="3" customFormat="1" x14ac:dyDescent="0.2">
      <c r="B218" s="74" t="s">
        <v>589</v>
      </c>
      <c r="C218" s="74" t="s">
        <v>254</v>
      </c>
      <c r="D218" s="74" t="s">
        <v>253</v>
      </c>
      <c r="E218" s="74" t="s">
        <v>22</v>
      </c>
      <c r="F218" s="74" t="s">
        <v>21</v>
      </c>
      <c r="G218" s="73">
        <v>15000</v>
      </c>
      <c r="H218" s="73">
        <v>0</v>
      </c>
      <c r="I218" s="73">
        <v>25</v>
      </c>
      <c r="J218" s="73">
        <f t="shared" si="89"/>
        <v>430.5</v>
      </c>
      <c r="K218" s="72">
        <f t="shared" si="90"/>
        <v>456</v>
      </c>
      <c r="L218" s="72">
        <f t="shared" si="91"/>
        <v>1063.5</v>
      </c>
      <c r="M218" s="73">
        <f t="shared" si="92"/>
        <v>1065</v>
      </c>
      <c r="N218" s="73">
        <f t="shared" si="95"/>
        <v>172.5</v>
      </c>
      <c r="O218" s="72">
        <v>0</v>
      </c>
      <c r="P218" s="72">
        <f t="shared" si="93"/>
        <v>911.5</v>
      </c>
      <c r="Q218" s="72">
        <f t="shared" si="94"/>
        <v>14088.5</v>
      </c>
    </row>
    <row r="219" spans="2:17" s="3" customFormat="1" x14ac:dyDescent="0.2">
      <c r="B219" s="74" t="s">
        <v>252</v>
      </c>
      <c r="C219" s="74" t="s">
        <v>195</v>
      </c>
      <c r="D219" s="74" t="s">
        <v>194</v>
      </c>
      <c r="E219" s="74" t="s">
        <v>22</v>
      </c>
      <c r="F219" s="74" t="s">
        <v>35</v>
      </c>
      <c r="G219" s="73">
        <v>15000</v>
      </c>
      <c r="H219" s="73">
        <v>0</v>
      </c>
      <c r="I219" s="73">
        <v>25</v>
      </c>
      <c r="J219" s="73">
        <f t="shared" si="89"/>
        <v>430.5</v>
      </c>
      <c r="K219" s="72">
        <f t="shared" si="90"/>
        <v>456</v>
      </c>
      <c r="L219" s="72">
        <f t="shared" si="91"/>
        <v>1063.5</v>
      </c>
      <c r="M219" s="73">
        <f t="shared" si="92"/>
        <v>1065</v>
      </c>
      <c r="N219" s="73">
        <f t="shared" si="95"/>
        <v>172.5</v>
      </c>
      <c r="O219" s="72">
        <v>0</v>
      </c>
      <c r="P219" s="72">
        <f t="shared" si="93"/>
        <v>911.5</v>
      </c>
      <c r="Q219" s="72">
        <f t="shared" si="94"/>
        <v>14088.5</v>
      </c>
    </row>
    <row r="220" spans="2:17" s="3" customFormat="1" x14ac:dyDescent="0.2">
      <c r="B220" s="74" t="s">
        <v>251</v>
      </c>
      <c r="C220" s="74" t="s">
        <v>250</v>
      </c>
      <c r="D220" s="76" t="s">
        <v>249</v>
      </c>
      <c r="E220" s="74" t="s">
        <v>22</v>
      </c>
      <c r="F220" s="74" t="s">
        <v>35</v>
      </c>
      <c r="G220" s="73">
        <v>15000</v>
      </c>
      <c r="H220" s="73">
        <v>0</v>
      </c>
      <c r="I220" s="73">
        <v>25</v>
      </c>
      <c r="J220" s="73">
        <f t="shared" si="89"/>
        <v>430.5</v>
      </c>
      <c r="K220" s="72">
        <f t="shared" si="90"/>
        <v>456</v>
      </c>
      <c r="L220" s="72">
        <f t="shared" si="91"/>
        <v>1063.5</v>
      </c>
      <c r="M220" s="73">
        <f t="shared" si="92"/>
        <v>1065</v>
      </c>
      <c r="N220" s="73">
        <f t="shared" si="95"/>
        <v>172.5</v>
      </c>
      <c r="O220" s="72">
        <v>0</v>
      </c>
      <c r="P220" s="72">
        <f t="shared" si="93"/>
        <v>911.5</v>
      </c>
      <c r="Q220" s="72">
        <f t="shared" si="94"/>
        <v>14088.5</v>
      </c>
    </row>
    <row r="221" spans="2:17" s="3" customFormat="1" x14ac:dyDescent="0.2">
      <c r="B221" s="74" t="s">
        <v>248</v>
      </c>
      <c r="C221" s="74" t="s">
        <v>247</v>
      </c>
      <c r="D221" s="76" t="s">
        <v>246</v>
      </c>
      <c r="E221" s="74" t="s">
        <v>22</v>
      </c>
      <c r="F221" s="74" t="s">
        <v>21</v>
      </c>
      <c r="G221" s="73">
        <v>15000</v>
      </c>
      <c r="H221" s="73">
        <v>0</v>
      </c>
      <c r="I221" s="73">
        <v>25</v>
      </c>
      <c r="J221" s="73">
        <f t="shared" si="89"/>
        <v>430.5</v>
      </c>
      <c r="K221" s="72">
        <f t="shared" si="90"/>
        <v>456</v>
      </c>
      <c r="L221" s="72">
        <f t="shared" si="91"/>
        <v>1063.5</v>
      </c>
      <c r="M221" s="73">
        <f t="shared" si="92"/>
        <v>1065</v>
      </c>
      <c r="N221" s="73">
        <f t="shared" si="95"/>
        <v>172.5</v>
      </c>
      <c r="O221" s="72">
        <v>0</v>
      </c>
      <c r="P221" s="72">
        <f t="shared" si="93"/>
        <v>911.5</v>
      </c>
      <c r="Q221" s="72">
        <f t="shared" si="94"/>
        <v>14088.5</v>
      </c>
    </row>
    <row r="222" spans="2:17" s="3" customFormat="1" x14ac:dyDescent="0.2">
      <c r="B222" s="74" t="s">
        <v>245</v>
      </c>
      <c r="C222" s="74" t="s">
        <v>244</v>
      </c>
      <c r="D222" s="76" t="s">
        <v>243</v>
      </c>
      <c r="E222" s="74" t="s">
        <v>22</v>
      </c>
      <c r="F222" s="74" t="s">
        <v>21</v>
      </c>
      <c r="G222" s="73">
        <v>15000</v>
      </c>
      <c r="H222" s="73">
        <v>0</v>
      </c>
      <c r="I222" s="73">
        <v>25</v>
      </c>
      <c r="J222" s="73">
        <f t="shared" si="89"/>
        <v>430.5</v>
      </c>
      <c r="K222" s="72">
        <f t="shared" si="90"/>
        <v>456</v>
      </c>
      <c r="L222" s="72">
        <f t="shared" si="91"/>
        <v>1063.5</v>
      </c>
      <c r="M222" s="73">
        <f t="shared" si="92"/>
        <v>1065</v>
      </c>
      <c r="N222" s="73">
        <f t="shared" si="95"/>
        <v>172.5</v>
      </c>
      <c r="O222" s="72">
        <v>0</v>
      </c>
      <c r="P222" s="72">
        <f t="shared" si="93"/>
        <v>911.5</v>
      </c>
      <c r="Q222" s="72">
        <f t="shared" si="94"/>
        <v>14088.5</v>
      </c>
    </row>
    <row r="223" spans="2:17" s="3" customFormat="1" x14ac:dyDescent="0.2">
      <c r="B223" s="74" t="s">
        <v>242</v>
      </c>
      <c r="C223" s="74" t="s">
        <v>241</v>
      </c>
      <c r="D223" s="76" t="s">
        <v>108</v>
      </c>
      <c r="E223" s="74" t="s">
        <v>22</v>
      </c>
      <c r="F223" s="74" t="s">
        <v>35</v>
      </c>
      <c r="G223" s="73">
        <v>15000</v>
      </c>
      <c r="H223" s="73">
        <v>0</v>
      </c>
      <c r="I223" s="73">
        <v>25</v>
      </c>
      <c r="J223" s="73">
        <f t="shared" si="89"/>
        <v>430.5</v>
      </c>
      <c r="K223" s="72">
        <f t="shared" si="90"/>
        <v>456</v>
      </c>
      <c r="L223" s="72">
        <f t="shared" si="91"/>
        <v>1063.5</v>
      </c>
      <c r="M223" s="73">
        <f t="shared" si="92"/>
        <v>1065</v>
      </c>
      <c r="N223" s="73">
        <f t="shared" si="95"/>
        <v>172.5</v>
      </c>
      <c r="O223" s="72">
        <v>0</v>
      </c>
      <c r="P223" s="72">
        <f t="shared" si="93"/>
        <v>911.5</v>
      </c>
      <c r="Q223" s="72">
        <f t="shared" si="94"/>
        <v>14088.5</v>
      </c>
    </row>
    <row r="224" spans="2:17" s="3" customFormat="1" x14ac:dyDescent="0.2">
      <c r="B224" s="74" t="s">
        <v>240</v>
      </c>
      <c r="C224" s="74" t="s">
        <v>239</v>
      </c>
      <c r="D224" s="76" t="s">
        <v>238</v>
      </c>
      <c r="E224" s="74" t="s">
        <v>22</v>
      </c>
      <c r="F224" s="74" t="s">
        <v>35</v>
      </c>
      <c r="G224" s="73">
        <v>15000</v>
      </c>
      <c r="H224" s="73">
        <v>0</v>
      </c>
      <c r="I224" s="73">
        <v>25</v>
      </c>
      <c r="J224" s="73">
        <f t="shared" si="89"/>
        <v>430.5</v>
      </c>
      <c r="K224" s="72">
        <f t="shared" si="90"/>
        <v>456</v>
      </c>
      <c r="L224" s="72">
        <f t="shared" si="91"/>
        <v>1063.5</v>
      </c>
      <c r="M224" s="73">
        <f t="shared" si="92"/>
        <v>1065</v>
      </c>
      <c r="N224" s="73">
        <f t="shared" si="95"/>
        <v>172.5</v>
      </c>
      <c r="O224" s="72">
        <v>1000</v>
      </c>
      <c r="P224" s="72">
        <f t="shared" si="93"/>
        <v>1911.5</v>
      </c>
      <c r="Q224" s="72">
        <f t="shared" si="94"/>
        <v>13088.5</v>
      </c>
    </row>
    <row r="225" spans="2:17" s="3" customFormat="1" x14ac:dyDescent="0.2">
      <c r="B225" s="74" t="s">
        <v>237</v>
      </c>
      <c r="C225" s="74" t="s">
        <v>236</v>
      </c>
      <c r="D225" s="74" t="s">
        <v>235</v>
      </c>
      <c r="E225" s="74" t="s">
        <v>22</v>
      </c>
      <c r="F225" s="74" t="s">
        <v>21</v>
      </c>
      <c r="G225" s="73">
        <v>15000</v>
      </c>
      <c r="H225" s="73">
        <v>0</v>
      </c>
      <c r="I225" s="73">
        <v>25</v>
      </c>
      <c r="J225" s="73">
        <f t="shared" si="89"/>
        <v>430.5</v>
      </c>
      <c r="K225" s="72">
        <f t="shared" si="90"/>
        <v>456</v>
      </c>
      <c r="L225" s="72">
        <f t="shared" si="91"/>
        <v>1063.5</v>
      </c>
      <c r="M225" s="73">
        <f t="shared" si="92"/>
        <v>1065</v>
      </c>
      <c r="N225" s="73">
        <f t="shared" si="95"/>
        <v>172.5</v>
      </c>
      <c r="O225" s="72">
        <v>0</v>
      </c>
      <c r="P225" s="72">
        <f t="shared" si="93"/>
        <v>911.5</v>
      </c>
      <c r="Q225" s="72">
        <f t="shared" si="94"/>
        <v>14088.5</v>
      </c>
    </row>
    <row r="226" spans="2:17" s="3" customFormat="1" x14ac:dyDescent="0.2">
      <c r="B226" s="84"/>
      <c r="C226" s="84"/>
      <c r="D226" s="84"/>
      <c r="E226" s="84"/>
      <c r="F226" s="84"/>
      <c r="G226" s="83"/>
      <c r="H226" s="82"/>
      <c r="I226" s="87"/>
      <c r="J226" s="73"/>
      <c r="K226" s="72"/>
      <c r="L226" s="88"/>
      <c r="M226" s="87"/>
      <c r="N226" s="73"/>
      <c r="O226" s="72"/>
      <c r="P226" s="72"/>
      <c r="Q226" s="72"/>
    </row>
    <row r="227" spans="2:17" s="3" customFormat="1" x14ac:dyDescent="0.2">
      <c r="B227" s="75" t="s">
        <v>234</v>
      </c>
      <c r="C227" s="74" t="s">
        <v>227</v>
      </c>
      <c r="D227" s="74" t="s">
        <v>208</v>
      </c>
      <c r="E227" s="74" t="s">
        <v>22</v>
      </c>
      <c r="F227" s="74" t="s">
        <v>35</v>
      </c>
      <c r="G227" s="73">
        <v>33000</v>
      </c>
      <c r="H227" s="73">
        <v>0</v>
      </c>
      <c r="I227" s="78">
        <v>25</v>
      </c>
      <c r="J227" s="73">
        <f>IF(G227&lt;=$I$379*$J$379,G227*$F$386,($I$379*$J$379)*$F$386)</f>
        <v>947.1</v>
      </c>
      <c r="K227" s="72">
        <f>IF(G227&lt;=$I$380*$J$380,G227*$F$387,($I$380*$J$380)*$F$387)</f>
        <v>1003.2</v>
      </c>
      <c r="L227" s="79">
        <f>G227*7.09%</f>
        <v>2339.7000000000003</v>
      </c>
      <c r="M227" s="78">
        <f>G227*7.1%</f>
        <v>2343</v>
      </c>
      <c r="N227" s="73">
        <f t="shared" si="95"/>
        <v>379.5</v>
      </c>
      <c r="O227" s="72">
        <v>15465.46</v>
      </c>
      <c r="P227" s="72">
        <f>H227+I227+J227+K227+O227</f>
        <v>17440.759999999998</v>
      </c>
      <c r="Q227" s="72">
        <f>G227-P227</f>
        <v>15559.240000000002</v>
      </c>
    </row>
    <row r="228" spans="2:17" s="3" customFormat="1" x14ac:dyDescent="0.2">
      <c r="B228" s="75" t="s">
        <v>233</v>
      </c>
      <c r="C228" s="74" t="s">
        <v>227</v>
      </c>
      <c r="D228" s="74" t="s">
        <v>105</v>
      </c>
      <c r="E228" s="74" t="s">
        <v>22</v>
      </c>
      <c r="F228" s="74" t="s">
        <v>35</v>
      </c>
      <c r="G228" s="73">
        <v>21700</v>
      </c>
      <c r="H228" s="73">
        <v>0</v>
      </c>
      <c r="I228" s="73">
        <v>25</v>
      </c>
      <c r="J228" s="73">
        <f>IF(G228&lt;=$I$379*$J$379,G228*$F$386,($I$379*$J$379)*$F$386)</f>
        <v>622.79</v>
      </c>
      <c r="K228" s="72">
        <f>IF(G228&lt;=$I$380*$J$380,G228*$F$387,($I$380*$J$380)*$F$387)</f>
        <v>659.68</v>
      </c>
      <c r="L228" s="72">
        <f>G228*7.09%</f>
        <v>1538.5300000000002</v>
      </c>
      <c r="M228" s="73">
        <f>G228*7.1%</f>
        <v>1540.6999999999998</v>
      </c>
      <c r="N228" s="73">
        <f t="shared" si="95"/>
        <v>249.54999999999998</v>
      </c>
      <c r="O228" s="72">
        <v>100</v>
      </c>
      <c r="P228" s="72">
        <f>H228+I228+J228+K228+O228</f>
        <v>1407.4699999999998</v>
      </c>
      <c r="Q228" s="72">
        <f>G228-P228</f>
        <v>20292.53</v>
      </c>
    </row>
    <row r="229" spans="2:17" s="3" customFormat="1" x14ac:dyDescent="0.2">
      <c r="B229" s="74" t="s">
        <v>232</v>
      </c>
      <c r="C229" s="74" t="s">
        <v>227</v>
      </c>
      <c r="D229" s="74" t="s">
        <v>231</v>
      </c>
      <c r="E229" s="74" t="s">
        <v>22</v>
      </c>
      <c r="F229" s="74" t="s">
        <v>35</v>
      </c>
      <c r="G229" s="73">
        <v>40000</v>
      </c>
      <c r="H229" s="73">
        <v>442.65</v>
      </c>
      <c r="I229" s="89">
        <v>25</v>
      </c>
      <c r="J229" s="73">
        <f>IF(G229&lt;=$I$379*$J$379,G229*$F$386,($I$379*$J$379)*$F$386)</f>
        <v>1148</v>
      </c>
      <c r="K229" s="72">
        <f>IF(G229&lt;=$I$380*$J$380,G229*$F$387,($I$380*$J$380)*$F$387)</f>
        <v>1216</v>
      </c>
      <c r="L229" s="90">
        <f>G229*7.09%</f>
        <v>2836</v>
      </c>
      <c r="M229" s="89">
        <f>G229*7.1%</f>
        <v>2839.9999999999995</v>
      </c>
      <c r="N229" s="73">
        <f t="shared" si="95"/>
        <v>460</v>
      </c>
      <c r="O229" s="72">
        <v>0</v>
      </c>
      <c r="P229" s="72">
        <f>H229+I229+J229+K229+O229</f>
        <v>2831.65</v>
      </c>
      <c r="Q229" s="72">
        <f>G229-P229</f>
        <v>37168.35</v>
      </c>
    </row>
    <row r="230" spans="2:17" s="3" customFormat="1" x14ac:dyDescent="0.2">
      <c r="B230" s="74" t="s">
        <v>230</v>
      </c>
      <c r="C230" s="74" t="s">
        <v>227</v>
      </c>
      <c r="D230" s="74" t="s">
        <v>229</v>
      </c>
      <c r="E230" s="74" t="s">
        <v>22</v>
      </c>
      <c r="F230" s="74" t="s">
        <v>35</v>
      </c>
      <c r="G230" s="73">
        <v>25000</v>
      </c>
      <c r="H230" s="73">
        <v>0</v>
      </c>
      <c r="I230" s="73">
        <v>25</v>
      </c>
      <c r="J230" s="73">
        <f>IF(G230&lt;=$I$379*$J$379,G230*$F$386,($I$379*$J$379)*$F$386)</f>
        <v>717.5</v>
      </c>
      <c r="K230" s="72">
        <f>IF(G230&lt;=$I$380*$J$380,G230*$F$387,($I$380*$J$380)*$F$387)</f>
        <v>760</v>
      </c>
      <c r="L230" s="72">
        <f>G230*7.09%</f>
        <v>1772.5000000000002</v>
      </c>
      <c r="M230" s="73">
        <f>G230*7.1%</f>
        <v>1774.9999999999998</v>
      </c>
      <c r="N230" s="73">
        <f t="shared" si="95"/>
        <v>287.5</v>
      </c>
      <c r="O230" s="72">
        <v>5844.31</v>
      </c>
      <c r="P230" s="72">
        <f>H230+I230+J230+K230+O230</f>
        <v>7346.81</v>
      </c>
      <c r="Q230" s="72">
        <f>G230-P230</f>
        <v>17653.189999999999</v>
      </c>
    </row>
    <row r="231" spans="2:17" s="3" customFormat="1" x14ac:dyDescent="0.2">
      <c r="B231" s="75" t="s">
        <v>228</v>
      </c>
      <c r="C231" s="74" t="s">
        <v>227</v>
      </c>
      <c r="D231" s="74" t="s">
        <v>226</v>
      </c>
      <c r="E231" s="74" t="s">
        <v>22</v>
      </c>
      <c r="F231" s="74" t="s">
        <v>21</v>
      </c>
      <c r="G231" s="73">
        <v>23000</v>
      </c>
      <c r="H231" s="73">
        <v>0</v>
      </c>
      <c r="I231" s="89">
        <v>25</v>
      </c>
      <c r="J231" s="73">
        <f>IF(G231&lt;=$I$379*$J$379,G231*$F$386,($I$379*$J$379)*$F$386)</f>
        <v>660.1</v>
      </c>
      <c r="K231" s="72">
        <f>IF(G231&lt;=$I$380*$J$380,G231*$F$387,($I$380*$J$380)*$F$387)</f>
        <v>699.2</v>
      </c>
      <c r="L231" s="90">
        <f>G231*7.09%</f>
        <v>1630.7</v>
      </c>
      <c r="M231" s="89">
        <f>G231*7.1%</f>
        <v>1632.9999999999998</v>
      </c>
      <c r="N231" s="73">
        <f t="shared" si="95"/>
        <v>264.5</v>
      </c>
      <c r="O231" s="72">
        <v>3753.03</v>
      </c>
      <c r="P231" s="72">
        <f>H231+I231+J231+K231+O231</f>
        <v>5137.33</v>
      </c>
      <c r="Q231" s="72">
        <f>G231-P231</f>
        <v>17862.669999999998</v>
      </c>
    </row>
    <row r="232" spans="2:17" s="3" customFormat="1" x14ac:dyDescent="0.2">
      <c r="B232" s="84"/>
      <c r="C232" s="84"/>
      <c r="D232" s="84"/>
      <c r="E232" s="84"/>
      <c r="F232" s="84"/>
      <c r="G232" s="83"/>
      <c r="H232" s="82"/>
      <c r="I232" s="80"/>
      <c r="J232" s="73"/>
      <c r="K232" s="72"/>
      <c r="L232" s="81"/>
      <c r="M232" s="80"/>
      <c r="N232" s="73"/>
      <c r="O232" s="72"/>
      <c r="P232" s="72"/>
      <c r="Q232" s="72"/>
    </row>
    <row r="233" spans="2:17" s="3" customFormat="1" x14ac:dyDescent="0.2">
      <c r="B233" s="74" t="s">
        <v>225</v>
      </c>
      <c r="C233" s="74" t="s">
        <v>223</v>
      </c>
      <c r="D233" s="74" t="s">
        <v>86</v>
      </c>
      <c r="E233" s="74" t="s">
        <v>22</v>
      </c>
      <c r="F233" s="74" t="s">
        <v>21</v>
      </c>
      <c r="G233" s="73">
        <v>90000</v>
      </c>
      <c r="H233" s="73">
        <v>9753.19</v>
      </c>
      <c r="I233" s="78">
        <v>25</v>
      </c>
      <c r="J233" s="73">
        <f>IF(G233&lt;=$I$379*$J$379,G233*$F$386,($I$379*$J$379)*$F$386)</f>
        <v>2583</v>
      </c>
      <c r="K233" s="72">
        <f>IF(G233&lt;=$I$380*$J$380,G233*$F$387,($I$380*$J$380)*$F$387)</f>
        <v>2736</v>
      </c>
      <c r="L233" s="79">
        <f>G233*7.09%</f>
        <v>6381</v>
      </c>
      <c r="M233" s="78">
        <f>G233*7.1%</f>
        <v>6389.9999999999991</v>
      </c>
      <c r="N233" s="73">
        <v>997.04</v>
      </c>
      <c r="O233" s="72">
        <v>100</v>
      </c>
      <c r="P233" s="72">
        <f>H233+I233+J233+K233+O233</f>
        <v>15197.19</v>
      </c>
      <c r="Q233" s="72">
        <f>G233-P233</f>
        <v>74802.81</v>
      </c>
    </row>
    <row r="234" spans="2:17" s="3" customFormat="1" x14ac:dyDescent="0.2">
      <c r="B234" s="75" t="s">
        <v>224</v>
      </c>
      <c r="C234" s="74" t="s">
        <v>223</v>
      </c>
      <c r="D234" s="74" t="s">
        <v>222</v>
      </c>
      <c r="E234" s="74" t="s">
        <v>22</v>
      </c>
      <c r="F234" s="74" t="s">
        <v>35</v>
      </c>
      <c r="G234" s="73">
        <v>25600</v>
      </c>
      <c r="H234" s="73">
        <v>0</v>
      </c>
      <c r="I234" s="89">
        <v>25</v>
      </c>
      <c r="J234" s="73">
        <f>IF(G234&lt;=$I$379*$J$379,G234*$F$386,($I$379*$J$379)*$F$386)</f>
        <v>734.72</v>
      </c>
      <c r="K234" s="72">
        <f>IF(G234&lt;=$I$380*$J$380,G234*$F$387,($I$380*$J$380)*$F$387)</f>
        <v>778.24</v>
      </c>
      <c r="L234" s="90">
        <f>G234*7.09%</f>
        <v>1815.0400000000002</v>
      </c>
      <c r="M234" s="89">
        <f>G234*7.1%</f>
        <v>1817.6</v>
      </c>
      <c r="N234" s="73">
        <f t="shared" si="95"/>
        <v>294.39999999999998</v>
      </c>
      <c r="O234" s="72">
        <v>9679.7199999999993</v>
      </c>
      <c r="P234" s="72">
        <f>H234+I234+J234+K234+O234</f>
        <v>11217.68</v>
      </c>
      <c r="Q234" s="72">
        <f>G234-P234</f>
        <v>14382.32</v>
      </c>
    </row>
    <row r="235" spans="2:17" s="3" customFormat="1" x14ac:dyDescent="0.2">
      <c r="B235" s="84"/>
      <c r="C235" s="84"/>
      <c r="D235" s="84"/>
      <c r="E235" s="84"/>
      <c r="F235" s="84"/>
      <c r="G235" s="83"/>
      <c r="H235" s="82"/>
      <c r="I235" s="80"/>
      <c r="J235" s="73"/>
      <c r="K235" s="72"/>
      <c r="L235" s="81"/>
      <c r="M235" s="80"/>
      <c r="N235" s="73"/>
      <c r="O235" s="72"/>
      <c r="P235" s="72"/>
      <c r="Q235" s="72"/>
    </row>
    <row r="236" spans="2:17" s="3" customFormat="1" x14ac:dyDescent="0.2">
      <c r="B236" s="75" t="s">
        <v>221</v>
      </c>
      <c r="C236" s="74" t="s">
        <v>214</v>
      </c>
      <c r="D236" s="74" t="s">
        <v>220</v>
      </c>
      <c r="E236" s="74" t="s">
        <v>22</v>
      </c>
      <c r="F236" s="74" t="s">
        <v>35</v>
      </c>
      <c r="G236" s="73">
        <v>65000</v>
      </c>
      <c r="H236" s="73">
        <v>4084.46</v>
      </c>
      <c r="I236" s="78">
        <v>25</v>
      </c>
      <c r="J236" s="73">
        <f t="shared" ref="J236:J241" si="96">IF(G236&lt;=$I$379*$J$379,G236*$F$386,($I$379*$J$379)*$F$386)</f>
        <v>1865.5</v>
      </c>
      <c r="K236" s="72">
        <f t="shared" ref="K236:K241" si="97">IF(G236&lt;=$I$380*$J$380,G236*$F$387,($I$380*$J$380)*$F$387)</f>
        <v>1976</v>
      </c>
      <c r="L236" s="79">
        <f t="shared" ref="L236:L241" si="98">G236*7.09%</f>
        <v>4608.5</v>
      </c>
      <c r="M236" s="78">
        <f t="shared" ref="M236:M241" si="99">G236*7.1%</f>
        <v>4615</v>
      </c>
      <c r="N236" s="73">
        <f t="shared" si="95"/>
        <v>747.5</v>
      </c>
      <c r="O236" s="72">
        <v>30912.63</v>
      </c>
      <c r="P236" s="72">
        <f t="shared" ref="P236:P241" si="100">H236+I236+J236+K236+O236</f>
        <v>38863.590000000004</v>
      </c>
      <c r="Q236" s="72">
        <f t="shared" ref="Q236:Q241" si="101">G236-P236</f>
        <v>26136.409999999996</v>
      </c>
    </row>
    <row r="237" spans="2:17" s="3" customFormat="1" x14ac:dyDescent="0.2">
      <c r="B237" s="75" t="s">
        <v>219</v>
      </c>
      <c r="C237" s="74" t="s">
        <v>214</v>
      </c>
      <c r="D237" s="74" t="s">
        <v>213</v>
      </c>
      <c r="E237" s="74" t="s">
        <v>22</v>
      </c>
      <c r="F237" s="74" t="s">
        <v>35</v>
      </c>
      <c r="G237" s="73">
        <v>22000</v>
      </c>
      <c r="H237" s="73">
        <v>0</v>
      </c>
      <c r="I237" s="78">
        <v>25</v>
      </c>
      <c r="J237" s="73">
        <f t="shared" si="96"/>
        <v>631.4</v>
      </c>
      <c r="K237" s="72">
        <f t="shared" si="97"/>
        <v>668.8</v>
      </c>
      <c r="L237" s="79">
        <f t="shared" si="98"/>
        <v>1559.8000000000002</v>
      </c>
      <c r="M237" s="78">
        <f t="shared" si="99"/>
        <v>1561.9999999999998</v>
      </c>
      <c r="N237" s="73">
        <f t="shared" si="95"/>
        <v>253</v>
      </c>
      <c r="O237" s="72">
        <v>1100</v>
      </c>
      <c r="P237" s="72">
        <f t="shared" si="100"/>
        <v>2425.1999999999998</v>
      </c>
      <c r="Q237" s="72">
        <f t="shared" si="101"/>
        <v>19574.8</v>
      </c>
    </row>
    <row r="238" spans="2:17" s="3" customFormat="1" x14ac:dyDescent="0.2">
      <c r="B238" s="74" t="s">
        <v>218</v>
      </c>
      <c r="C238" s="74" t="s">
        <v>214</v>
      </c>
      <c r="D238" s="74" t="s">
        <v>213</v>
      </c>
      <c r="E238" s="74" t="s">
        <v>22</v>
      </c>
      <c r="F238" s="74" t="s">
        <v>35</v>
      </c>
      <c r="G238" s="73">
        <v>20000</v>
      </c>
      <c r="H238" s="73">
        <v>0</v>
      </c>
      <c r="I238" s="73">
        <v>25</v>
      </c>
      <c r="J238" s="73">
        <f t="shared" si="96"/>
        <v>574</v>
      </c>
      <c r="K238" s="72">
        <f t="shared" si="97"/>
        <v>608</v>
      </c>
      <c r="L238" s="72">
        <f t="shared" si="98"/>
        <v>1418</v>
      </c>
      <c r="M238" s="73">
        <f t="shared" si="99"/>
        <v>1419.9999999999998</v>
      </c>
      <c r="N238" s="73">
        <f t="shared" si="95"/>
        <v>230</v>
      </c>
      <c r="O238" s="72">
        <v>2667.77</v>
      </c>
      <c r="P238" s="72">
        <f t="shared" si="100"/>
        <v>3874.77</v>
      </c>
      <c r="Q238" s="72">
        <f t="shared" si="101"/>
        <v>16125.23</v>
      </c>
    </row>
    <row r="239" spans="2:17" s="3" customFormat="1" x14ac:dyDescent="0.2">
      <c r="B239" s="75" t="s">
        <v>217</v>
      </c>
      <c r="C239" s="74" t="s">
        <v>214</v>
      </c>
      <c r="D239" s="74" t="s">
        <v>23</v>
      </c>
      <c r="E239" s="74" t="s">
        <v>22</v>
      </c>
      <c r="F239" s="74" t="s">
        <v>35</v>
      </c>
      <c r="G239" s="73">
        <v>28525</v>
      </c>
      <c r="H239" s="73">
        <v>0</v>
      </c>
      <c r="I239" s="73">
        <v>25</v>
      </c>
      <c r="J239" s="73">
        <f t="shared" si="96"/>
        <v>818.66750000000002</v>
      </c>
      <c r="K239" s="72">
        <f t="shared" si="97"/>
        <v>867.16</v>
      </c>
      <c r="L239" s="72">
        <f t="shared" si="98"/>
        <v>2022.4225000000001</v>
      </c>
      <c r="M239" s="73">
        <f t="shared" si="99"/>
        <v>2025.2749999999999</v>
      </c>
      <c r="N239" s="73">
        <f t="shared" si="95"/>
        <v>328.03750000000002</v>
      </c>
      <c r="O239" s="72">
        <v>0</v>
      </c>
      <c r="P239" s="72">
        <f t="shared" si="100"/>
        <v>1710.8274999999999</v>
      </c>
      <c r="Q239" s="72">
        <f t="shared" si="101"/>
        <v>26814.172500000001</v>
      </c>
    </row>
    <row r="240" spans="2:17" s="3" customFormat="1" x14ac:dyDescent="0.2">
      <c r="B240" s="75" t="s">
        <v>216</v>
      </c>
      <c r="C240" s="74" t="s">
        <v>214</v>
      </c>
      <c r="D240" s="74" t="s">
        <v>23</v>
      </c>
      <c r="E240" s="74" t="s">
        <v>22</v>
      </c>
      <c r="F240" s="74" t="s">
        <v>35</v>
      </c>
      <c r="G240" s="73">
        <v>39000</v>
      </c>
      <c r="H240" s="73">
        <v>44.2</v>
      </c>
      <c r="I240" s="89">
        <v>25</v>
      </c>
      <c r="J240" s="73">
        <f t="shared" si="96"/>
        <v>1119.3</v>
      </c>
      <c r="K240" s="72">
        <f t="shared" si="97"/>
        <v>1185.5999999999999</v>
      </c>
      <c r="L240" s="90">
        <f t="shared" si="98"/>
        <v>2765.1000000000004</v>
      </c>
      <c r="M240" s="89">
        <f t="shared" si="99"/>
        <v>2768.9999999999995</v>
      </c>
      <c r="N240" s="73">
        <f t="shared" si="95"/>
        <v>448.5</v>
      </c>
      <c r="O240" s="72">
        <v>3815.46</v>
      </c>
      <c r="P240" s="72">
        <f t="shared" si="100"/>
        <v>6189.5599999999995</v>
      </c>
      <c r="Q240" s="72">
        <f t="shared" si="101"/>
        <v>32810.44</v>
      </c>
    </row>
    <row r="241" spans="2:23" s="3" customFormat="1" x14ac:dyDescent="0.2">
      <c r="B241" s="74" t="s">
        <v>215</v>
      </c>
      <c r="C241" s="74" t="s">
        <v>214</v>
      </c>
      <c r="D241" s="74" t="s">
        <v>213</v>
      </c>
      <c r="E241" s="74" t="s">
        <v>22</v>
      </c>
      <c r="F241" s="74" t="s">
        <v>35</v>
      </c>
      <c r="G241" s="73">
        <v>20000</v>
      </c>
      <c r="H241" s="73">
        <v>0</v>
      </c>
      <c r="I241" s="73">
        <v>25</v>
      </c>
      <c r="J241" s="73">
        <f t="shared" si="96"/>
        <v>574</v>
      </c>
      <c r="K241" s="72">
        <f t="shared" si="97"/>
        <v>608</v>
      </c>
      <c r="L241" s="90">
        <f t="shared" si="98"/>
        <v>1418</v>
      </c>
      <c r="M241" s="89">
        <f t="shared" si="99"/>
        <v>1419.9999999999998</v>
      </c>
      <c r="N241" s="73">
        <f t="shared" si="95"/>
        <v>230</v>
      </c>
      <c r="O241" s="72">
        <v>9640.75</v>
      </c>
      <c r="P241" s="72">
        <f t="shared" si="100"/>
        <v>10847.75</v>
      </c>
      <c r="Q241" s="72">
        <f t="shared" si="101"/>
        <v>9152.25</v>
      </c>
    </row>
    <row r="242" spans="2:23" s="3" customFormat="1" x14ac:dyDescent="0.2">
      <c r="B242" s="84"/>
      <c r="C242" s="84"/>
      <c r="D242" s="84"/>
      <c r="E242" s="84"/>
      <c r="F242" s="84"/>
      <c r="G242" s="83"/>
      <c r="H242" s="82"/>
      <c r="I242" s="80"/>
      <c r="J242" s="73"/>
      <c r="K242" s="72"/>
      <c r="L242" s="81"/>
      <c r="M242" s="80"/>
      <c r="N242" s="73"/>
      <c r="O242" s="72"/>
      <c r="P242" s="72"/>
      <c r="Q242" s="72"/>
    </row>
    <row r="243" spans="2:23" s="3" customFormat="1" x14ac:dyDescent="0.2">
      <c r="B243" s="75" t="s">
        <v>212</v>
      </c>
      <c r="C243" s="74" t="s">
        <v>205</v>
      </c>
      <c r="D243" s="74" t="s">
        <v>23</v>
      </c>
      <c r="E243" s="74" t="s">
        <v>22</v>
      </c>
      <c r="F243" s="74" t="s">
        <v>21</v>
      </c>
      <c r="G243" s="73">
        <v>60000</v>
      </c>
      <c r="H243" s="73">
        <v>3486.65</v>
      </c>
      <c r="I243" s="78">
        <v>25</v>
      </c>
      <c r="J243" s="73">
        <f>IF(G243&lt;=$I$379*$J$379,G243*$F$386,($I$379*$J$379)*$F$386)</f>
        <v>1722</v>
      </c>
      <c r="K243" s="72">
        <f>IF(G243&lt;=$I$380*$J$380,G243*$F$387,($I$380*$J$380)*$F$387)</f>
        <v>1824</v>
      </c>
      <c r="L243" s="79">
        <f>G243*7.09%</f>
        <v>4254</v>
      </c>
      <c r="M243" s="78">
        <f>G243*7.1%</f>
        <v>4260</v>
      </c>
      <c r="N243" s="73">
        <f t="shared" si="95"/>
        <v>690</v>
      </c>
      <c r="O243" s="72">
        <v>100</v>
      </c>
      <c r="P243" s="72">
        <f>H243+I243+J243+K243+O243</f>
        <v>7157.65</v>
      </c>
      <c r="Q243" s="72">
        <f>G243-P243</f>
        <v>52842.35</v>
      </c>
    </row>
    <row r="244" spans="2:23" s="3" customFormat="1" x14ac:dyDescent="0.2">
      <c r="B244" s="75" t="s">
        <v>211</v>
      </c>
      <c r="C244" s="74" t="s">
        <v>205</v>
      </c>
      <c r="D244" s="74" t="s">
        <v>23</v>
      </c>
      <c r="E244" s="74" t="s">
        <v>22</v>
      </c>
      <c r="F244" s="74" t="s">
        <v>21</v>
      </c>
      <c r="G244" s="73">
        <v>39000</v>
      </c>
      <c r="H244" s="73">
        <v>301.52</v>
      </c>
      <c r="I244" s="73">
        <v>25</v>
      </c>
      <c r="J244" s="73">
        <f>IF(G244&lt;=$I$379*$J$379,G244*$F$386,($I$379*$J$379)*$F$386)</f>
        <v>1119.3</v>
      </c>
      <c r="K244" s="72">
        <f>IF(G244&lt;=$I$380*$J$380,G244*$F$387,($I$380*$J$380)*$F$387)</f>
        <v>1185.5999999999999</v>
      </c>
      <c r="L244" s="72">
        <f>G244*7.09%</f>
        <v>2765.1000000000004</v>
      </c>
      <c r="M244" s="73">
        <f>G244*7.1%</f>
        <v>2768.9999999999995</v>
      </c>
      <c r="N244" s="73">
        <f t="shared" si="95"/>
        <v>448.5</v>
      </c>
      <c r="O244" s="72">
        <v>1100</v>
      </c>
      <c r="P244" s="72">
        <f>H244+I244+J244+K244+O244</f>
        <v>3731.42</v>
      </c>
      <c r="Q244" s="72">
        <f>G244-P244</f>
        <v>35268.58</v>
      </c>
      <c r="W244" s="3" t="s">
        <v>210</v>
      </c>
    </row>
    <row r="245" spans="2:23" s="3" customFormat="1" x14ac:dyDescent="0.2">
      <c r="B245" s="74" t="s">
        <v>209</v>
      </c>
      <c r="C245" s="74" t="s">
        <v>205</v>
      </c>
      <c r="D245" s="74" t="s">
        <v>208</v>
      </c>
      <c r="E245" s="74" t="s">
        <v>22</v>
      </c>
      <c r="F245" s="74" t="s">
        <v>35</v>
      </c>
      <c r="G245" s="73">
        <v>25000</v>
      </c>
      <c r="H245" s="73">
        <v>0</v>
      </c>
      <c r="I245" s="73">
        <v>25</v>
      </c>
      <c r="J245" s="73">
        <f>IF(G245&lt;=$I$379*$J$379,G245*$F$386,($I$379*$J$379)*$F$386)</f>
        <v>717.5</v>
      </c>
      <c r="K245" s="72">
        <f>IF(G245&lt;=$I$380*$J$380,G245*$F$387,($I$380*$J$380)*$F$387)</f>
        <v>760</v>
      </c>
      <c r="L245" s="72">
        <f>G245*7.09%</f>
        <v>1772.5000000000002</v>
      </c>
      <c r="M245" s="73">
        <f>G245*7.1%</f>
        <v>1774.9999999999998</v>
      </c>
      <c r="N245" s="73">
        <f t="shared" si="95"/>
        <v>287.5</v>
      </c>
      <c r="O245" s="72">
        <v>9987.7000000000007</v>
      </c>
      <c r="P245" s="72">
        <f>H245+I245+J245+K245+O245</f>
        <v>11490.2</v>
      </c>
      <c r="Q245" s="72">
        <f>G245-P245</f>
        <v>13509.8</v>
      </c>
    </row>
    <row r="246" spans="2:23" s="3" customFormat="1" x14ac:dyDescent="0.2">
      <c r="B246" s="75" t="s">
        <v>207</v>
      </c>
      <c r="C246" s="74" t="s">
        <v>205</v>
      </c>
      <c r="D246" s="74" t="s">
        <v>23</v>
      </c>
      <c r="E246" s="74" t="s">
        <v>22</v>
      </c>
      <c r="F246" s="74" t="s">
        <v>35</v>
      </c>
      <c r="G246" s="73">
        <v>32300</v>
      </c>
      <c r="H246" s="73">
        <v>0</v>
      </c>
      <c r="I246" s="73">
        <v>25</v>
      </c>
      <c r="J246" s="73">
        <f>IF(G246&lt;=$I$379*$J$379,G246*$F$386,($I$379*$J$379)*$F$386)</f>
        <v>927.01</v>
      </c>
      <c r="K246" s="72">
        <f>IF(G246&lt;=$I$380*$J$380,G246*$F$387,($I$380*$J$380)*$F$387)</f>
        <v>981.92</v>
      </c>
      <c r="L246" s="72">
        <f>G246*7.09%</f>
        <v>2290.0700000000002</v>
      </c>
      <c r="M246" s="73">
        <f>G246*7.1%</f>
        <v>2293.2999999999997</v>
      </c>
      <c r="N246" s="73">
        <f t="shared" si="95"/>
        <v>371.45</v>
      </c>
      <c r="O246" s="72">
        <v>16464.77</v>
      </c>
      <c r="P246" s="72">
        <f>H246+I246+J246+K246+O246</f>
        <v>18398.7</v>
      </c>
      <c r="Q246" s="72">
        <f>G246-P246</f>
        <v>13901.3</v>
      </c>
    </row>
    <row r="247" spans="2:23" s="3" customFormat="1" x14ac:dyDescent="0.2">
      <c r="B247" s="74" t="s">
        <v>206</v>
      </c>
      <c r="C247" s="74" t="s">
        <v>205</v>
      </c>
      <c r="D247" s="74" t="s">
        <v>204</v>
      </c>
      <c r="E247" s="74" t="s">
        <v>22</v>
      </c>
      <c r="F247" s="74" t="s">
        <v>21</v>
      </c>
      <c r="G247" s="73">
        <v>30000</v>
      </c>
      <c r="H247" s="73">
        <v>0</v>
      </c>
      <c r="I247" s="73">
        <v>25</v>
      </c>
      <c r="J247" s="73">
        <f>IF(G247&lt;=$I$379*$J$379,G247*$F$386,($I$379*$J$379)*$F$386)</f>
        <v>861</v>
      </c>
      <c r="K247" s="72">
        <f>IF(G247&lt;=$I$380*$J$380,G247*$F$387,($I$380*$J$380)*$F$387)</f>
        <v>912</v>
      </c>
      <c r="L247" s="72">
        <f>G247*7.09%</f>
        <v>2127</v>
      </c>
      <c r="M247" s="73">
        <f>G247*7.1%</f>
        <v>2130</v>
      </c>
      <c r="N247" s="73">
        <f t="shared" si="95"/>
        <v>345</v>
      </c>
      <c r="O247" s="72">
        <v>12800</v>
      </c>
      <c r="P247" s="72">
        <f>H247+I247+J247+K247+O247</f>
        <v>14598</v>
      </c>
      <c r="Q247" s="72">
        <f>G247-P247</f>
        <v>15402</v>
      </c>
    </row>
    <row r="248" spans="2:23" s="3" customFormat="1" x14ac:dyDescent="0.2">
      <c r="B248" s="84"/>
      <c r="C248" s="84"/>
      <c r="D248" s="84"/>
      <c r="E248" s="84"/>
      <c r="F248" s="84"/>
      <c r="G248" s="83"/>
      <c r="H248" s="82"/>
      <c r="I248" s="82"/>
      <c r="J248" s="73"/>
      <c r="K248" s="72"/>
      <c r="L248" s="72"/>
      <c r="M248" s="73"/>
      <c r="N248" s="73"/>
      <c r="O248" s="72"/>
      <c r="P248" s="72"/>
      <c r="Q248" s="72"/>
    </row>
    <row r="249" spans="2:23" s="3" customFormat="1" x14ac:dyDescent="0.2">
      <c r="B249" s="74" t="s">
        <v>203</v>
      </c>
      <c r="C249" s="74" t="s">
        <v>202</v>
      </c>
      <c r="D249" s="74" t="s">
        <v>201</v>
      </c>
      <c r="E249" s="74" t="s">
        <v>22</v>
      </c>
      <c r="F249" s="74" t="s">
        <v>35</v>
      </c>
      <c r="G249" s="73">
        <v>18000</v>
      </c>
      <c r="H249" s="73">
        <v>0</v>
      </c>
      <c r="I249" s="73">
        <v>25</v>
      </c>
      <c r="J249" s="73">
        <f t="shared" ref="J249:J256" si="102">IF(G249&lt;=$I$379*$J$379,G249*$F$386,($I$379*$J$379)*$F$386)</f>
        <v>516.6</v>
      </c>
      <c r="K249" s="72">
        <f t="shared" ref="K249:K256" si="103">IF(G249&lt;=$I$380*$J$380,G249*$F$387,($I$380*$J$380)*$F$387)</f>
        <v>547.20000000000005</v>
      </c>
      <c r="L249" s="72">
        <f t="shared" ref="L249:L256" si="104">G249*7.09%</f>
        <v>1276.2</v>
      </c>
      <c r="M249" s="73">
        <f t="shared" ref="M249:M256" si="105">G249*7.1%</f>
        <v>1277.9999999999998</v>
      </c>
      <c r="N249" s="73">
        <f t="shared" si="95"/>
        <v>207</v>
      </c>
      <c r="O249" s="72">
        <v>6781.08</v>
      </c>
      <c r="P249" s="72">
        <f t="shared" ref="P249:P256" si="106">H249+I249+J249+K249+O249</f>
        <v>7869.88</v>
      </c>
      <c r="Q249" s="72">
        <f t="shared" ref="Q249:Q256" si="107">G249-P249</f>
        <v>10130.119999999999</v>
      </c>
    </row>
    <row r="250" spans="2:23" s="3" customFormat="1" x14ac:dyDescent="0.2">
      <c r="B250" s="74" t="s">
        <v>200</v>
      </c>
      <c r="C250" s="74" t="s">
        <v>184</v>
      </c>
      <c r="D250" s="74" t="s">
        <v>183</v>
      </c>
      <c r="E250" s="74" t="s">
        <v>22</v>
      </c>
      <c r="F250" s="74" t="s">
        <v>21</v>
      </c>
      <c r="G250" s="73">
        <v>15650</v>
      </c>
      <c r="H250" s="73">
        <v>0</v>
      </c>
      <c r="I250" s="73">
        <v>25</v>
      </c>
      <c r="J250" s="73">
        <f t="shared" si="102"/>
        <v>449.15499999999997</v>
      </c>
      <c r="K250" s="72">
        <f t="shared" si="103"/>
        <v>475.76</v>
      </c>
      <c r="L250" s="72">
        <f t="shared" si="104"/>
        <v>1109.585</v>
      </c>
      <c r="M250" s="73">
        <f t="shared" si="105"/>
        <v>1111.1499999999999</v>
      </c>
      <c r="N250" s="73">
        <f t="shared" si="95"/>
        <v>179.97499999999999</v>
      </c>
      <c r="O250" s="72">
        <v>0</v>
      </c>
      <c r="P250" s="72">
        <f t="shared" si="106"/>
        <v>949.91499999999996</v>
      </c>
      <c r="Q250" s="72">
        <f t="shared" si="107"/>
        <v>14700.084999999999</v>
      </c>
    </row>
    <row r="251" spans="2:23" s="3" customFormat="1" x14ac:dyDescent="0.2">
      <c r="B251" s="74" t="s">
        <v>199</v>
      </c>
      <c r="C251" s="74" t="s">
        <v>198</v>
      </c>
      <c r="D251" s="74" t="s">
        <v>197</v>
      </c>
      <c r="E251" s="74" t="s">
        <v>22</v>
      </c>
      <c r="F251" s="74" t="s">
        <v>35</v>
      </c>
      <c r="G251" s="73">
        <v>15000</v>
      </c>
      <c r="H251" s="73">
        <v>0</v>
      </c>
      <c r="I251" s="73">
        <v>25</v>
      </c>
      <c r="J251" s="73">
        <f t="shared" si="102"/>
        <v>430.5</v>
      </c>
      <c r="K251" s="72">
        <f t="shared" si="103"/>
        <v>456</v>
      </c>
      <c r="L251" s="72">
        <f t="shared" si="104"/>
        <v>1063.5</v>
      </c>
      <c r="M251" s="73">
        <f t="shared" si="105"/>
        <v>1065</v>
      </c>
      <c r="N251" s="73">
        <f t="shared" si="95"/>
        <v>172.5</v>
      </c>
      <c r="O251" s="72">
        <v>1815.46</v>
      </c>
      <c r="P251" s="72">
        <f t="shared" si="106"/>
        <v>2726.96</v>
      </c>
      <c r="Q251" s="72">
        <f t="shared" si="107"/>
        <v>12273.04</v>
      </c>
    </row>
    <row r="252" spans="2:23" s="3" customFormat="1" x14ac:dyDescent="0.2">
      <c r="B252" s="75" t="s">
        <v>196</v>
      </c>
      <c r="C252" s="74" t="s">
        <v>195</v>
      </c>
      <c r="D252" s="74" t="s">
        <v>194</v>
      </c>
      <c r="E252" s="74" t="s">
        <v>22</v>
      </c>
      <c r="F252" s="74" t="s">
        <v>21</v>
      </c>
      <c r="G252" s="73">
        <v>15100</v>
      </c>
      <c r="H252" s="73">
        <v>0</v>
      </c>
      <c r="I252" s="73">
        <v>25</v>
      </c>
      <c r="J252" s="73">
        <f t="shared" si="102"/>
        <v>433.37</v>
      </c>
      <c r="K252" s="72">
        <f t="shared" si="103"/>
        <v>459.04</v>
      </c>
      <c r="L252" s="72">
        <f t="shared" si="104"/>
        <v>1070.5900000000001</v>
      </c>
      <c r="M252" s="73">
        <f t="shared" si="105"/>
        <v>1072.0999999999999</v>
      </c>
      <c r="N252" s="73">
        <f t="shared" si="95"/>
        <v>173.65</v>
      </c>
      <c r="O252" s="72">
        <v>100</v>
      </c>
      <c r="P252" s="72">
        <f t="shared" si="106"/>
        <v>1017.4100000000001</v>
      </c>
      <c r="Q252" s="72">
        <f t="shared" si="107"/>
        <v>14082.59</v>
      </c>
    </row>
    <row r="253" spans="2:23" s="3" customFormat="1" x14ac:dyDescent="0.2">
      <c r="B253" s="75" t="s">
        <v>193</v>
      </c>
      <c r="C253" s="74" t="s">
        <v>190</v>
      </c>
      <c r="D253" s="74" t="s">
        <v>192</v>
      </c>
      <c r="E253" s="74" t="s">
        <v>22</v>
      </c>
      <c r="F253" s="74" t="s">
        <v>35</v>
      </c>
      <c r="G253" s="73">
        <v>15000</v>
      </c>
      <c r="H253" s="73">
        <v>0</v>
      </c>
      <c r="I253" s="73">
        <v>25</v>
      </c>
      <c r="J253" s="73">
        <f t="shared" si="102"/>
        <v>430.5</v>
      </c>
      <c r="K253" s="72">
        <f t="shared" si="103"/>
        <v>456</v>
      </c>
      <c r="L253" s="72">
        <f t="shared" si="104"/>
        <v>1063.5</v>
      </c>
      <c r="M253" s="73">
        <f t="shared" si="105"/>
        <v>1065</v>
      </c>
      <c r="N253" s="73">
        <f t="shared" si="95"/>
        <v>172.5</v>
      </c>
      <c r="O253" s="72">
        <v>100</v>
      </c>
      <c r="P253" s="72">
        <f t="shared" si="106"/>
        <v>1011.5</v>
      </c>
      <c r="Q253" s="72">
        <f t="shared" si="107"/>
        <v>13988.5</v>
      </c>
    </row>
    <row r="254" spans="2:23" s="3" customFormat="1" x14ac:dyDescent="0.2">
      <c r="B254" s="74" t="s">
        <v>191</v>
      </c>
      <c r="C254" s="74" t="s">
        <v>190</v>
      </c>
      <c r="D254" s="74" t="s">
        <v>189</v>
      </c>
      <c r="E254" s="74" t="s">
        <v>22</v>
      </c>
      <c r="F254" s="74" t="s">
        <v>35</v>
      </c>
      <c r="G254" s="73">
        <v>15000</v>
      </c>
      <c r="H254" s="73">
        <v>0</v>
      </c>
      <c r="I254" s="73">
        <v>25</v>
      </c>
      <c r="J254" s="73">
        <f t="shared" si="102"/>
        <v>430.5</v>
      </c>
      <c r="K254" s="72">
        <f t="shared" si="103"/>
        <v>456</v>
      </c>
      <c r="L254" s="72">
        <f t="shared" si="104"/>
        <v>1063.5</v>
      </c>
      <c r="M254" s="73">
        <f t="shared" si="105"/>
        <v>1065</v>
      </c>
      <c r="N254" s="73">
        <f t="shared" si="95"/>
        <v>172.5</v>
      </c>
      <c r="O254" s="72">
        <v>0</v>
      </c>
      <c r="P254" s="72">
        <f t="shared" si="106"/>
        <v>911.5</v>
      </c>
      <c r="Q254" s="72">
        <f t="shared" si="107"/>
        <v>14088.5</v>
      </c>
    </row>
    <row r="255" spans="2:23" s="3" customFormat="1" x14ac:dyDescent="0.2">
      <c r="B255" s="74" t="s">
        <v>188</v>
      </c>
      <c r="C255" s="74" t="s">
        <v>187</v>
      </c>
      <c r="D255" s="74" t="s">
        <v>186</v>
      </c>
      <c r="E255" s="74" t="s">
        <v>22</v>
      </c>
      <c r="F255" s="74" t="s">
        <v>21</v>
      </c>
      <c r="G255" s="73">
        <v>15000</v>
      </c>
      <c r="H255" s="73">
        <v>0</v>
      </c>
      <c r="I255" s="73">
        <v>25</v>
      </c>
      <c r="J255" s="73">
        <f t="shared" si="102"/>
        <v>430.5</v>
      </c>
      <c r="K255" s="72">
        <f t="shared" si="103"/>
        <v>456</v>
      </c>
      <c r="L255" s="72">
        <f t="shared" si="104"/>
        <v>1063.5</v>
      </c>
      <c r="M255" s="73">
        <f t="shared" si="105"/>
        <v>1065</v>
      </c>
      <c r="N255" s="73">
        <f t="shared" si="95"/>
        <v>172.5</v>
      </c>
      <c r="O255" s="72">
        <v>1100</v>
      </c>
      <c r="P255" s="72">
        <f t="shared" si="106"/>
        <v>2011.5</v>
      </c>
      <c r="Q255" s="72">
        <f t="shared" si="107"/>
        <v>12988.5</v>
      </c>
    </row>
    <row r="256" spans="2:23" s="3" customFormat="1" x14ac:dyDescent="0.2">
      <c r="B256" s="74" t="s">
        <v>185</v>
      </c>
      <c r="C256" s="74" t="s">
        <v>184</v>
      </c>
      <c r="D256" s="74" t="s">
        <v>183</v>
      </c>
      <c r="E256" s="74" t="s">
        <v>22</v>
      </c>
      <c r="F256" s="74" t="s">
        <v>35</v>
      </c>
      <c r="G256" s="73">
        <v>15000</v>
      </c>
      <c r="H256" s="73">
        <v>0</v>
      </c>
      <c r="I256" s="73">
        <v>25</v>
      </c>
      <c r="J256" s="73">
        <f t="shared" si="102"/>
        <v>430.5</v>
      </c>
      <c r="K256" s="72">
        <f t="shared" si="103"/>
        <v>456</v>
      </c>
      <c r="L256" s="72">
        <f t="shared" si="104"/>
        <v>1063.5</v>
      </c>
      <c r="M256" s="73">
        <f t="shared" si="105"/>
        <v>1065</v>
      </c>
      <c r="N256" s="73">
        <f t="shared" si="95"/>
        <v>172.5</v>
      </c>
      <c r="O256" s="72">
        <v>2100</v>
      </c>
      <c r="P256" s="72">
        <f t="shared" si="106"/>
        <v>3011.5</v>
      </c>
      <c r="Q256" s="72">
        <f t="shared" si="107"/>
        <v>11988.5</v>
      </c>
    </row>
    <row r="257" spans="2:17" s="3" customFormat="1" x14ac:dyDescent="0.2">
      <c r="B257" s="84"/>
      <c r="C257" s="84"/>
      <c r="D257" s="84"/>
      <c r="E257" s="84"/>
      <c r="F257" s="84"/>
      <c r="G257" s="83"/>
      <c r="H257" s="82"/>
      <c r="I257" s="87"/>
      <c r="J257" s="73"/>
      <c r="K257" s="72"/>
      <c r="L257" s="88"/>
      <c r="M257" s="87"/>
      <c r="N257" s="73"/>
      <c r="O257" s="72"/>
      <c r="P257" s="72"/>
      <c r="Q257" s="72"/>
    </row>
    <row r="258" spans="2:17" s="3" customFormat="1" x14ac:dyDescent="0.2">
      <c r="B258" s="75" t="s">
        <v>182</v>
      </c>
      <c r="C258" s="74" t="s">
        <v>161</v>
      </c>
      <c r="D258" s="74" t="s">
        <v>181</v>
      </c>
      <c r="E258" s="74" t="s">
        <v>22</v>
      </c>
      <c r="F258" s="74" t="s">
        <v>21</v>
      </c>
      <c r="G258" s="73">
        <v>70000</v>
      </c>
      <c r="H258" s="73">
        <v>5368.45</v>
      </c>
      <c r="I258" s="78">
        <v>25</v>
      </c>
      <c r="J258" s="73">
        <f t="shared" ref="J258:J274" si="108">IF(G258&lt;=$I$379*$J$379,G258*$F$386,($I$379*$J$379)*$F$386)</f>
        <v>2009</v>
      </c>
      <c r="K258" s="72">
        <f t="shared" ref="K258:K274" si="109">IF(G258&lt;=$I$380*$J$380,G258*$F$387,($I$380*$J$380)*$F$387)</f>
        <v>2128</v>
      </c>
      <c r="L258" s="79">
        <f t="shared" ref="L258:L274" si="110">G258*7.09%</f>
        <v>4963</v>
      </c>
      <c r="M258" s="78">
        <f t="shared" ref="M258:M274" si="111">G258*7.1%</f>
        <v>4970</v>
      </c>
      <c r="N258" s="73">
        <f t="shared" si="95"/>
        <v>805</v>
      </c>
      <c r="O258" s="72">
        <v>100</v>
      </c>
      <c r="P258" s="72">
        <f t="shared" ref="P258:P274" si="112">H258+I258+J258+K258+O258</f>
        <v>9630.4500000000007</v>
      </c>
      <c r="Q258" s="72">
        <f t="shared" ref="Q258:Q274" si="113">G258-P258</f>
        <v>60369.55</v>
      </c>
    </row>
    <row r="259" spans="2:17" s="3" customFormat="1" x14ac:dyDescent="0.2">
      <c r="B259" s="75" t="s">
        <v>180</v>
      </c>
      <c r="C259" s="74" t="s">
        <v>161</v>
      </c>
      <c r="D259" s="74" t="s">
        <v>168</v>
      </c>
      <c r="E259" s="74" t="s">
        <v>22</v>
      </c>
      <c r="F259" s="74" t="s">
        <v>35</v>
      </c>
      <c r="G259" s="73">
        <v>65000</v>
      </c>
      <c r="H259" s="73">
        <v>4427.55</v>
      </c>
      <c r="I259" s="73">
        <v>25</v>
      </c>
      <c r="J259" s="73">
        <f t="shared" si="108"/>
        <v>1865.5</v>
      </c>
      <c r="K259" s="72">
        <f t="shared" si="109"/>
        <v>1976</v>
      </c>
      <c r="L259" s="72">
        <f t="shared" si="110"/>
        <v>4608.5</v>
      </c>
      <c r="M259" s="73">
        <f t="shared" si="111"/>
        <v>4615</v>
      </c>
      <c r="N259" s="73">
        <f t="shared" si="95"/>
        <v>747.5</v>
      </c>
      <c r="O259" s="72">
        <v>5100</v>
      </c>
      <c r="P259" s="72">
        <f t="shared" si="112"/>
        <v>13394.05</v>
      </c>
      <c r="Q259" s="72">
        <f t="shared" si="113"/>
        <v>51605.95</v>
      </c>
    </row>
    <row r="260" spans="2:17" s="3" customFormat="1" x14ac:dyDescent="0.2">
      <c r="B260" s="75" t="s">
        <v>179</v>
      </c>
      <c r="C260" s="74" t="s">
        <v>161</v>
      </c>
      <c r="D260" s="74" t="s">
        <v>168</v>
      </c>
      <c r="E260" s="74" t="s">
        <v>22</v>
      </c>
      <c r="F260" s="74" t="s">
        <v>21</v>
      </c>
      <c r="G260" s="73">
        <v>65000</v>
      </c>
      <c r="H260" s="73">
        <v>4084.46</v>
      </c>
      <c r="I260" s="73">
        <v>25</v>
      </c>
      <c r="J260" s="73">
        <f t="shared" si="108"/>
        <v>1865.5</v>
      </c>
      <c r="K260" s="72">
        <f t="shared" si="109"/>
        <v>1976</v>
      </c>
      <c r="L260" s="72">
        <f t="shared" si="110"/>
        <v>4608.5</v>
      </c>
      <c r="M260" s="73">
        <f t="shared" si="111"/>
        <v>4615</v>
      </c>
      <c r="N260" s="73">
        <f t="shared" si="95"/>
        <v>747.5</v>
      </c>
      <c r="O260" s="72">
        <v>21815.46</v>
      </c>
      <c r="P260" s="72">
        <f t="shared" si="112"/>
        <v>29766.42</v>
      </c>
      <c r="Q260" s="72">
        <f t="shared" si="113"/>
        <v>35233.58</v>
      </c>
    </row>
    <row r="261" spans="2:17" s="3" customFormat="1" x14ac:dyDescent="0.2">
      <c r="B261" s="75" t="s">
        <v>178</v>
      </c>
      <c r="C261" s="74" t="s">
        <v>161</v>
      </c>
      <c r="D261" s="74" t="s">
        <v>23</v>
      </c>
      <c r="E261" s="74" t="s">
        <v>22</v>
      </c>
      <c r="F261" s="74" t="s">
        <v>35</v>
      </c>
      <c r="G261" s="73">
        <v>38000</v>
      </c>
      <c r="H261" s="73">
        <v>160.38</v>
      </c>
      <c r="I261" s="73">
        <v>25</v>
      </c>
      <c r="J261" s="73">
        <f t="shared" si="108"/>
        <v>1090.5999999999999</v>
      </c>
      <c r="K261" s="72">
        <f t="shared" si="109"/>
        <v>1155.2</v>
      </c>
      <c r="L261" s="72">
        <f t="shared" si="110"/>
        <v>2694.2000000000003</v>
      </c>
      <c r="M261" s="73">
        <f t="shared" si="111"/>
        <v>2697.9999999999995</v>
      </c>
      <c r="N261" s="73">
        <f t="shared" si="95"/>
        <v>437</v>
      </c>
      <c r="O261" s="72">
        <v>100</v>
      </c>
      <c r="P261" s="72">
        <f t="shared" si="112"/>
        <v>2531.1800000000003</v>
      </c>
      <c r="Q261" s="72">
        <f t="shared" si="113"/>
        <v>35468.82</v>
      </c>
    </row>
    <row r="262" spans="2:17" s="3" customFormat="1" x14ac:dyDescent="0.2">
      <c r="B262" s="75" t="s">
        <v>177</v>
      </c>
      <c r="C262" s="74" t="s">
        <v>161</v>
      </c>
      <c r="D262" s="74" t="s">
        <v>23</v>
      </c>
      <c r="E262" s="74" t="s">
        <v>22</v>
      </c>
      <c r="F262" s="74" t="s">
        <v>21</v>
      </c>
      <c r="G262" s="73">
        <v>45000</v>
      </c>
      <c r="H262" s="73">
        <v>891.01</v>
      </c>
      <c r="I262" s="73">
        <v>25</v>
      </c>
      <c r="J262" s="73">
        <f t="shared" si="108"/>
        <v>1291.5</v>
      </c>
      <c r="K262" s="72">
        <f t="shared" si="109"/>
        <v>1368</v>
      </c>
      <c r="L262" s="72">
        <f t="shared" si="110"/>
        <v>3190.5</v>
      </c>
      <c r="M262" s="73">
        <f t="shared" si="111"/>
        <v>3194.9999999999995</v>
      </c>
      <c r="N262" s="73">
        <f t="shared" si="95"/>
        <v>517.5</v>
      </c>
      <c r="O262" s="72">
        <v>1815.46</v>
      </c>
      <c r="P262" s="72">
        <f t="shared" si="112"/>
        <v>5390.97</v>
      </c>
      <c r="Q262" s="72">
        <f t="shared" si="113"/>
        <v>39609.03</v>
      </c>
    </row>
    <row r="263" spans="2:17" s="3" customFormat="1" x14ac:dyDescent="0.2">
      <c r="B263" s="75" t="s">
        <v>176</v>
      </c>
      <c r="C263" s="74" t="s">
        <v>161</v>
      </c>
      <c r="D263" s="74" t="s">
        <v>175</v>
      </c>
      <c r="E263" s="74" t="s">
        <v>22</v>
      </c>
      <c r="F263" s="74" t="s">
        <v>35</v>
      </c>
      <c r="G263" s="73">
        <v>60000</v>
      </c>
      <c r="H263" s="73">
        <v>3486.65</v>
      </c>
      <c r="I263" s="73">
        <v>25</v>
      </c>
      <c r="J263" s="73">
        <f t="shared" si="108"/>
        <v>1722</v>
      </c>
      <c r="K263" s="72">
        <f t="shared" si="109"/>
        <v>1824</v>
      </c>
      <c r="L263" s="72">
        <f t="shared" si="110"/>
        <v>4254</v>
      </c>
      <c r="M263" s="73">
        <f t="shared" si="111"/>
        <v>4260</v>
      </c>
      <c r="N263" s="73">
        <f t="shared" si="95"/>
        <v>690</v>
      </c>
      <c r="O263" s="72">
        <v>600</v>
      </c>
      <c r="P263" s="72">
        <f t="shared" si="112"/>
        <v>7657.65</v>
      </c>
      <c r="Q263" s="72">
        <f t="shared" si="113"/>
        <v>52342.35</v>
      </c>
    </row>
    <row r="264" spans="2:17" s="3" customFormat="1" x14ac:dyDescent="0.2">
      <c r="B264" s="75" t="s">
        <v>174</v>
      </c>
      <c r="C264" s="74" t="s">
        <v>161</v>
      </c>
      <c r="D264" s="74" t="s">
        <v>23</v>
      </c>
      <c r="E264" s="74" t="s">
        <v>22</v>
      </c>
      <c r="F264" s="74" t="s">
        <v>21</v>
      </c>
      <c r="G264" s="73">
        <v>57000</v>
      </c>
      <c r="H264" s="73">
        <v>2922.11</v>
      </c>
      <c r="I264" s="73">
        <v>25</v>
      </c>
      <c r="J264" s="73">
        <f t="shared" si="108"/>
        <v>1635.9</v>
      </c>
      <c r="K264" s="72">
        <f t="shared" si="109"/>
        <v>1732.8</v>
      </c>
      <c r="L264" s="72">
        <f t="shared" si="110"/>
        <v>4041.3</v>
      </c>
      <c r="M264" s="73">
        <f t="shared" si="111"/>
        <v>4046.9999999999995</v>
      </c>
      <c r="N264" s="73">
        <f t="shared" si="95"/>
        <v>655.5</v>
      </c>
      <c r="O264" s="72">
        <v>33730.36</v>
      </c>
      <c r="P264" s="72">
        <f t="shared" si="112"/>
        <v>40046.17</v>
      </c>
      <c r="Q264" s="72">
        <f t="shared" si="113"/>
        <v>16953.830000000002</v>
      </c>
    </row>
    <row r="265" spans="2:17" s="3" customFormat="1" x14ac:dyDescent="0.2">
      <c r="B265" s="75" t="s">
        <v>173</v>
      </c>
      <c r="C265" s="74" t="s">
        <v>161</v>
      </c>
      <c r="D265" s="74" t="s">
        <v>23</v>
      </c>
      <c r="E265" s="74" t="s">
        <v>22</v>
      </c>
      <c r="F265" s="74" t="s">
        <v>21</v>
      </c>
      <c r="G265" s="73">
        <v>63000</v>
      </c>
      <c r="H265" s="73">
        <v>4051.19</v>
      </c>
      <c r="I265" s="73">
        <v>25</v>
      </c>
      <c r="J265" s="73">
        <f t="shared" si="108"/>
        <v>1808.1</v>
      </c>
      <c r="K265" s="72">
        <f t="shared" si="109"/>
        <v>1915.2</v>
      </c>
      <c r="L265" s="72">
        <f t="shared" si="110"/>
        <v>4466.7000000000007</v>
      </c>
      <c r="M265" s="73">
        <f t="shared" si="111"/>
        <v>4473</v>
      </c>
      <c r="N265" s="73">
        <f t="shared" si="95"/>
        <v>724.5</v>
      </c>
      <c r="O265" s="72">
        <v>9330</v>
      </c>
      <c r="P265" s="72">
        <f t="shared" si="112"/>
        <v>17129.489999999998</v>
      </c>
      <c r="Q265" s="72">
        <f t="shared" si="113"/>
        <v>45870.51</v>
      </c>
    </row>
    <row r="266" spans="2:17" s="3" customFormat="1" x14ac:dyDescent="0.2">
      <c r="B266" s="75" t="s">
        <v>172</v>
      </c>
      <c r="C266" s="74" t="s">
        <v>161</v>
      </c>
      <c r="D266" s="74" t="s">
        <v>23</v>
      </c>
      <c r="E266" s="74" t="s">
        <v>22</v>
      </c>
      <c r="F266" s="74" t="s">
        <v>21</v>
      </c>
      <c r="G266" s="73">
        <v>40000</v>
      </c>
      <c r="H266" s="73">
        <v>185.33</v>
      </c>
      <c r="I266" s="73">
        <v>25</v>
      </c>
      <c r="J266" s="73">
        <f t="shared" si="108"/>
        <v>1148</v>
      </c>
      <c r="K266" s="72">
        <f t="shared" si="109"/>
        <v>1216</v>
      </c>
      <c r="L266" s="72">
        <f t="shared" si="110"/>
        <v>2836</v>
      </c>
      <c r="M266" s="73">
        <f t="shared" si="111"/>
        <v>2839.9999999999995</v>
      </c>
      <c r="N266" s="73">
        <f t="shared" si="95"/>
        <v>460</v>
      </c>
      <c r="O266" s="72">
        <v>21752.959999999999</v>
      </c>
      <c r="P266" s="72">
        <f t="shared" si="112"/>
        <v>24327.29</v>
      </c>
      <c r="Q266" s="72">
        <f t="shared" si="113"/>
        <v>15672.71</v>
      </c>
    </row>
    <row r="267" spans="2:17" s="3" customFormat="1" x14ac:dyDescent="0.2">
      <c r="B267" s="75" t="s">
        <v>171</v>
      </c>
      <c r="C267" s="74" t="s">
        <v>161</v>
      </c>
      <c r="D267" s="74" t="s">
        <v>170</v>
      </c>
      <c r="E267" s="74" t="s">
        <v>22</v>
      </c>
      <c r="F267" s="74" t="s">
        <v>21</v>
      </c>
      <c r="G267" s="73">
        <v>65000</v>
      </c>
      <c r="H267" s="73">
        <v>4084.46</v>
      </c>
      <c r="I267" s="73">
        <v>25</v>
      </c>
      <c r="J267" s="73">
        <f t="shared" si="108"/>
        <v>1865.5</v>
      </c>
      <c r="K267" s="72">
        <f t="shared" si="109"/>
        <v>1976</v>
      </c>
      <c r="L267" s="72">
        <f t="shared" si="110"/>
        <v>4608.5</v>
      </c>
      <c r="M267" s="73">
        <f t="shared" si="111"/>
        <v>4615</v>
      </c>
      <c r="N267" s="73">
        <f t="shared" ref="N267:N329" si="114">IF(G267&gt;77410,890.22,G267*1.15%)</f>
        <v>747.5</v>
      </c>
      <c r="O267" s="72">
        <v>1815.46</v>
      </c>
      <c r="P267" s="72">
        <f t="shared" si="112"/>
        <v>9766.42</v>
      </c>
      <c r="Q267" s="72">
        <f t="shared" si="113"/>
        <v>55233.58</v>
      </c>
    </row>
    <row r="268" spans="2:17" s="3" customFormat="1" x14ac:dyDescent="0.2">
      <c r="B268" s="74" t="s">
        <v>169</v>
      </c>
      <c r="C268" s="74" t="s">
        <v>161</v>
      </c>
      <c r="D268" s="74" t="s">
        <v>168</v>
      </c>
      <c r="E268" s="74" t="s">
        <v>22</v>
      </c>
      <c r="F268" s="74" t="s">
        <v>21</v>
      </c>
      <c r="G268" s="73">
        <v>55000</v>
      </c>
      <c r="H268" s="73">
        <v>2302.36</v>
      </c>
      <c r="I268" s="73">
        <v>25</v>
      </c>
      <c r="J268" s="73">
        <f t="shared" si="108"/>
        <v>1578.5</v>
      </c>
      <c r="K268" s="72">
        <f t="shared" si="109"/>
        <v>1672</v>
      </c>
      <c r="L268" s="72">
        <f t="shared" si="110"/>
        <v>3899.5000000000005</v>
      </c>
      <c r="M268" s="73">
        <f t="shared" si="111"/>
        <v>3904.9999999999995</v>
      </c>
      <c r="N268" s="73">
        <f t="shared" si="114"/>
        <v>632.5</v>
      </c>
      <c r="O268" s="72">
        <v>2315.46</v>
      </c>
      <c r="P268" s="72">
        <f t="shared" si="112"/>
        <v>7893.3200000000006</v>
      </c>
      <c r="Q268" s="72">
        <f t="shared" si="113"/>
        <v>47106.68</v>
      </c>
    </row>
    <row r="269" spans="2:17" s="69" customFormat="1" x14ac:dyDescent="0.2">
      <c r="B269" s="75" t="s">
        <v>167</v>
      </c>
      <c r="C269" s="74" t="s">
        <v>161</v>
      </c>
      <c r="D269" s="74" t="s">
        <v>23</v>
      </c>
      <c r="E269" s="74" t="s">
        <v>22</v>
      </c>
      <c r="F269" s="74" t="s">
        <v>21</v>
      </c>
      <c r="G269" s="73">
        <v>60000</v>
      </c>
      <c r="H269" s="73">
        <v>3143.56</v>
      </c>
      <c r="I269" s="73">
        <v>25</v>
      </c>
      <c r="J269" s="73">
        <f t="shared" si="108"/>
        <v>1722</v>
      </c>
      <c r="K269" s="72">
        <f t="shared" si="109"/>
        <v>1824</v>
      </c>
      <c r="L269" s="72">
        <f t="shared" si="110"/>
        <v>4254</v>
      </c>
      <c r="M269" s="73">
        <f t="shared" si="111"/>
        <v>4260</v>
      </c>
      <c r="N269" s="73">
        <f t="shared" si="114"/>
        <v>690</v>
      </c>
      <c r="O269" s="72">
        <v>16100.28</v>
      </c>
      <c r="P269" s="72">
        <f t="shared" si="112"/>
        <v>22814.84</v>
      </c>
      <c r="Q269" s="72">
        <f t="shared" si="113"/>
        <v>37185.160000000003</v>
      </c>
    </row>
    <row r="270" spans="2:17" s="69" customFormat="1" x14ac:dyDescent="0.2">
      <c r="B270" s="74" t="s">
        <v>166</v>
      </c>
      <c r="C270" s="74" t="s">
        <v>161</v>
      </c>
      <c r="D270" s="74" t="s">
        <v>105</v>
      </c>
      <c r="E270" s="74" t="s">
        <v>22</v>
      </c>
      <c r="F270" s="74" t="s">
        <v>35</v>
      </c>
      <c r="G270" s="73">
        <v>23000</v>
      </c>
      <c r="H270" s="73">
        <v>0</v>
      </c>
      <c r="I270" s="73">
        <v>25</v>
      </c>
      <c r="J270" s="73">
        <f t="shared" si="108"/>
        <v>660.1</v>
      </c>
      <c r="K270" s="72">
        <f t="shared" si="109"/>
        <v>699.2</v>
      </c>
      <c r="L270" s="72">
        <f t="shared" si="110"/>
        <v>1630.7</v>
      </c>
      <c r="M270" s="73">
        <f t="shared" si="111"/>
        <v>1632.9999999999998</v>
      </c>
      <c r="N270" s="73">
        <f t="shared" si="114"/>
        <v>264.5</v>
      </c>
      <c r="O270" s="72">
        <v>5922.86</v>
      </c>
      <c r="P270" s="72">
        <f t="shared" si="112"/>
        <v>7307.16</v>
      </c>
      <c r="Q270" s="72">
        <f t="shared" si="113"/>
        <v>15692.84</v>
      </c>
    </row>
    <row r="271" spans="2:17" s="69" customFormat="1" x14ac:dyDescent="0.2">
      <c r="B271" s="74" t="s">
        <v>165</v>
      </c>
      <c r="C271" s="74" t="s">
        <v>161</v>
      </c>
      <c r="D271" s="74" t="s">
        <v>23</v>
      </c>
      <c r="E271" s="74" t="s">
        <v>22</v>
      </c>
      <c r="F271" s="74" t="s">
        <v>21</v>
      </c>
      <c r="G271" s="73">
        <v>35000</v>
      </c>
      <c r="H271" s="73">
        <v>0</v>
      </c>
      <c r="I271" s="73">
        <v>25</v>
      </c>
      <c r="J271" s="73">
        <f t="shared" si="108"/>
        <v>1004.5</v>
      </c>
      <c r="K271" s="72">
        <f t="shared" si="109"/>
        <v>1064</v>
      </c>
      <c r="L271" s="72">
        <f t="shared" si="110"/>
        <v>2481.5</v>
      </c>
      <c r="M271" s="73">
        <f t="shared" si="111"/>
        <v>2485</v>
      </c>
      <c r="N271" s="73">
        <f t="shared" si="114"/>
        <v>402.5</v>
      </c>
      <c r="O271" s="72">
        <v>3400</v>
      </c>
      <c r="P271" s="72">
        <f t="shared" si="112"/>
        <v>5493.5</v>
      </c>
      <c r="Q271" s="72">
        <f t="shared" si="113"/>
        <v>29506.5</v>
      </c>
    </row>
    <row r="272" spans="2:17" s="69" customFormat="1" x14ac:dyDescent="0.2">
      <c r="B272" s="75" t="s">
        <v>164</v>
      </c>
      <c r="C272" s="74" t="s">
        <v>161</v>
      </c>
      <c r="D272" s="74" t="s">
        <v>23</v>
      </c>
      <c r="E272" s="74" t="s">
        <v>22</v>
      </c>
      <c r="F272" s="74" t="s">
        <v>35</v>
      </c>
      <c r="G272" s="73">
        <v>40000</v>
      </c>
      <c r="H272" s="73">
        <v>185.33</v>
      </c>
      <c r="I272" s="73">
        <v>25</v>
      </c>
      <c r="J272" s="73">
        <f t="shared" si="108"/>
        <v>1148</v>
      </c>
      <c r="K272" s="72">
        <f t="shared" si="109"/>
        <v>1216</v>
      </c>
      <c r="L272" s="72">
        <f t="shared" si="110"/>
        <v>2836</v>
      </c>
      <c r="M272" s="73">
        <f t="shared" si="111"/>
        <v>2839.9999999999995</v>
      </c>
      <c r="N272" s="73">
        <f t="shared" si="114"/>
        <v>460</v>
      </c>
      <c r="O272" s="72">
        <v>6915.46</v>
      </c>
      <c r="P272" s="72">
        <f t="shared" si="112"/>
        <v>9489.7900000000009</v>
      </c>
      <c r="Q272" s="72">
        <f t="shared" si="113"/>
        <v>30510.21</v>
      </c>
    </row>
    <row r="273" spans="2:17" s="3" customFormat="1" x14ac:dyDescent="0.2">
      <c r="B273" s="74" t="s">
        <v>163</v>
      </c>
      <c r="C273" s="74" t="s">
        <v>161</v>
      </c>
      <c r="D273" s="74" t="s">
        <v>23</v>
      </c>
      <c r="E273" s="74" t="s">
        <v>22</v>
      </c>
      <c r="F273" s="74" t="s">
        <v>21</v>
      </c>
      <c r="G273" s="73">
        <v>50000</v>
      </c>
      <c r="H273" s="73">
        <v>1854</v>
      </c>
      <c r="I273" s="73">
        <v>25</v>
      </c>
      <c r="J273" s="73">
        <f t="shared" si="108"/>
        <v>1435</v>
      </c>
      <c r="K273" s="72">
        <f t="shared" si="109"/>
        <v>1520</v>
      </c>
      <c r="L273" s="72">
        <f t="shared" si="110"/>
        <v>3545.0000000000005</v>
      </c>
      <c r="M273" s="73">
        <f t="shared" si="111"/>
        <v>3549.9999999999995</v>
      </c>
      <c r="N273" s="73">
        <f t="shared" si="114"/>
        <v>575</v>
      </c>
      <c r="O273" s="72">
        <v>12955</v>
      </c>
      <c r="P273" s="72">
        <f t="shared" si="112"/>
        <v>17789</v>
      </c>
      <c r="Q273" s="72">
        <f t="shared" si="113"/>
        <v>32211</v>
      </c>
    </row>
    <row r="274" spans="2:17" s="69" customFormat="1" x14ac:dyDescent="0.2">
      <c r="B274" s="74" t="s">
        <v>162</v>
      </c>
      <c r="C274" s="74" t="s">
        <v>161</v>
      </c>
      <c r="D274" s="74" t="s">
        <v>23</v>
      </c>
      <c r="E274" s="74" t="s">
        <v>22</v>
      </c>
      <c r="F274" s="74" t="s">
        <v>21</v>
      </c>
      <c r="G274" s="73">
        <v>40000</v>
      </c>
      <c r="H274" s="73">
        <v>442.65</v>
      </c>
      <c r="I274" s="73">
        <v>25</v>
      </c>
      <c r="J274" s="73">
        <f t="shared" si="108"/>
        <v>1148</v>
      </c>
      <c r="K274" s="72">
        <f t="shared" si="109"/>
        <v>1216</v>
      </c>
      <c r="L274" s="72">
        <f t="shared" si="110"/>
        <v>2836</v>
      </c>
      <c r="M274" s="73">
        <f t="shared" si="111"/>
        <v>2839.9999999999995</v>
      </c>
      <c r="N274" s="73">
        <f t="shared" si="114"/>
        <v>460</v>
      </c>
      <c r="O274" s="72">
        <v>18515.05</v>
      </c>
      <c r="P274" s="72">
        <f t="shared" si="112"/>
        <v>21346.7</v>
      </c>
      <c r="Q274" s="72">
        <f t="shared" si="113"/>
        <v>18653.3</v>
      </c>
    </row>
    <row r="275" spans="2:17" s="3" customFormat="1" x14ac:dyDescent="0.2">
      <c r="B275" s="70"/>
      <c r="C275" s="70"/>
      <c r="D275" s="70"/>
      <c r="E275" s="70"/>
      <c r="F275" s="70"/>
      <c r="G275" s="82"/>
      <c r="H275" s="82"/>
      <c r="I275" s="82"/>
      <c r="J275" s="73"/>
      <c r="K275" s="72"/>
      <c r="L275" s="86"/>
      <c r="M275" s="82"/>
      <c r="N275" s="73"/>
      <c r="O275" s="72"/>
      <c r="P275" s="72"/>
      <c r="Q275" s="72"/>
    </row>
    <row r="276" spans="2:17" s="3" customFormat="1" x14ac:dyDescent="0.2">
      <c r="B276" s="85" t="s">
        <v>160</v>
      </c>
      <c r="C276" s="76" t="s">
        <v>155</v>
      </c>
      <c r="D276" s="74" t="s">
        <v>159</v>
      </c>
      <c r="E276" s="76" t="s">
        <v>22</v>
      </c>
      <c r="F276" s="74" t="s">
        <v>35</v>
      </c>
      <c r="G276" s="73">
        <v>65000</v>
      </c>
      <c r="H276" s="73">
        <v>4427.55</v>
      </c>
      <c r="I276" s="73">
        <v>25</v>
      </c>
      <c r="J276" s="73">
        <f>IF(G276&lt;=$I$379*$J$379,G276*$F$386,($I$379*$J$379)*$F$386)</f>
        <v>1865.5</v>
      </c>
      <c r="K276" s="72">
        <f>IF(G276&lt;=$I$380*$J$380,G276*$F$387,($I$380*$J$380)*$F$387)</f>
        <v>1976</v>
      </c>
      <c r="L276" s="72">
        <f>G276*7.09%</f>
        <v>4608.5</v>
      </c>
      <c r="M276" s="73">
        <f>G276*7.1%</f>
        <v>4615</v>
      </c>
      <c r="N276" s="73">
        <f t="shared" si="114"/>
        <v>747.5</v>
      </c>
      <c r="O276" s="72">
        <v>600</v>
      </c>
      <c r="P276" s="72">
        <f>H276+I276+J276+K276+O276</f>
        <v>8894.0499999999993</v>
      </c>
      <c r="Q276" s="72">
        <f>G276-P276</f>
        <v>56105.95</v>
      </c>
    </row>
    <row r="277" spans="2:17" s="3" customFormat="1" x14ac:dyDescent="0.2">
      <c r="B277" s="75" t="s">
        <v>158</v>
      </c>
      <c r="C277" s="74" t="s">
        <v>155</v>
      </c>
      <c r="D277" s="74" t="s">
        <v>23</v>
      </c>
      <c r="E277" s="74" t="s">
        <v>22</v>
      </c>
      <c r="F277" s="74" t="s">
        <v>35</v>
      </c>
      <c r="G277" s="73">
        <v>40000</v>
      </c>
      <c r="H277" s="73">
        <v>185.33</v>
      </c>
      <c r="I277" s="73">
        <v>25</v>
      </c>
      <c r="J277" s="73">
        <f>IF(G277&lt;=$I$379*$J$379,G277*$F$386,($I$379*$J$379)*$F$386)</f>
        <v>1148</v>
      </c>
      <c r="K277" s="72">
        <f>IF(G277&lt;=$I$380*$J$380,G277*$F$387,($I$380*$J$380)*$F$387)</f>
        <v>1216</v>
      </c>
      <c r="L277" s="72">
        <f>G277*7.09%</f>
        <v>2836</v>
      </c>
      <c r="M277" s="73">
        <f>G277*7.1%</f>
        <v>2839.9999999999995</v>
      </c>
      <c r="N277" s="73">
        <f t="shared" si="114"/>
        <v>460</v>
      </c>
      <c r="O277" s="72">
        <v>1815.46</v>
      </c>
      <c r="P277" s="72">
        <f>H277+I277+J277+K277+O277</f>
        <v>4389.79</v>
      </c>
      <c r="Q277" s="72">
        <f>G277-P277</f>
        <v>35610.21</v>
      </c>
    </row>
    <row r="278" spans="2:17" s="3" customFormat="1" x14ac:dyDescent="0.2">
      <c r="B278" s="75" t="s">
        <v>157</v>
      </c>
      <c r="C278" s="74" t="s">
        <v>155</v>
      </c>
      <c r="D278" s="74" t="s">
        <v>23</v>
      </c>
      <c r="E278" s="74" t="s">
        <v>22</v>
      </c>
      <c r="F278" s="74" t="s">
        <v>35</v>
      </c>
      <c r="G278" s="73">
        <v>40000</v>
      </c>
      <c r="H278" s="73">
        <v>442.65</v>
      </c>
      <c r="I278" s="73">
        <v>25</v>
      </c>
      <c r="J278" s="73">
        <f>IF(G278&lt;=$I$379*$J$379,G278*$F$386,($I$379*$J$379)*$F$386)</f>
        <v>1148</v>
      </c>
      <c r="K278" s="72">
        <f>IF(G278&lt;=$I$380*$J$380,G278*$F$387,($I$380*$J$380)*$F$387)</f>
        <v>1216</v>
      </c>
      <c r="L278" s="72">
        <f>G278*7.09%</f>
        <v>2836</v>
      </c>
      <c r="M278" s="73">
        <f>G278*7.1%</f>
        <v>2839.9999999999995</v>
      </c>
      <c r="N278" s="73">
        <f t="shared" si="114"/>
        <v>460</v>
      </c>
      <c r="O278" s="72">
        <v>20268.8</v>
      </c>
      <c r="P278" s="72">
        <f>H278+I278+J278+K278+O278</f>
        <v>23100.45</v>
      </c>
      <c r="Q278" s="72">
        <f>G278-P278</f>
        <v>16899.55</v>
      </c>
    </row>
    <row r="279" spans="2:17" s="3" customFormat="1" x14ac:dyDescent="0.2">
      <c r="B279" s="75" t="s">
        <v>156</v>
      </c>
      <c r="C279" s="74" t="s">
        <v>155</v>
      </c>
      <c r="D279" s="74" t="s">
        <v>88</v>
      </c>
      <c r="E279" s="74" t="s">
        <v>22</v>
      </c>
      <c r="F279" s="74" t="s">
        <v>35</v>
      </c>
      <c r="G279" s="73">
        <v>38000</v>
      </c>
      <c r="H279" s="73">
        <v>0</v>
      </c>
      <c r="I279" s="73">
        <v>25</v>
      </c>
      <c r="J279" s="73">
        <f>IF(G279&lt;=$I$379*$J$379,G279*$F$386,($I$379*$J$379)*$F$386)</f>
        <v>1090.5999999999999</v>
      </c>
      <c r="K279" s="72">
        <f>IF(G279&lt;=$I$380*$J$380,G279*$F$387,($I$380*$J$380)*$F$387)</f>
        <v>1155.2</v>
      </c>
      <c r="L279" s="72">
        <f>G279*7.09%</f>
        <v>2694.2000000000003</v>
      </c>
      <c r="M279" s="73">
        <f>G279*7.1%</f>
        <v>2697.9999999999995</v>
      </c>
      <c r="N279" s="73">
        <f t="shared" si="114"/>
        <v>437</v>
      </c>
      <c r="O279" s="72">
        <v>100</v>
      </c>
      <c r="P279" s="72">
        <f>H279+I279+J279+K279+O279</f>
        <v>2370.8000000000002</v>
      </c>
      <c r="Q279" s="72">
        <f>G279-P279</f>
        <v>35629.199999999997</v>
      </c>
    </row>
    <row r="280" spans="2:17" s="3" customFormat="1" x14ac:dyDescent="0.2">
      <c r="B280" s="74" t="s">
        <v>154</v>
      </c>
      <c r="C280" s="74" t="s">
        <v>153</v>
      </c>
      <c r="D280" s="74" t="s">
        <v>152</v>
      </c>
      <c r="E280" s="74" t="s">
        <v>22</v>
      </c>
      <c r="F280" s="74" t="s">
        <v>21</v>
      </c>
      <c r="G280" s="73">
        <v>18000</v>
      </c>
      <c r="H280" s="73">
        <v>0</v>
      </c>
      <c r="I280" s="73">
        <v>25</v>
      </c>
      <c r="J280" s="73">
        <f>IF(G280&lt;=$I$379*$J$379,G280*$F$386,($I$379*$J$379)*$F$386)</f>
        <v>516.6</v>
      </c>
      <c r="K280" s="72">
        <f>IF(G280&lt;=$I$380*$J$380,G280*$F$387,($I$380*$J$380)*$F$387)</f>
        <v>547.20000000000005</v>
      </c>
      <c r="L280" s="72">
        <f>G280*7.09%</f>
        <v>1276.2</v>
      </c>
      <c r="M280" s="73">
        <f>G280*7.1%</f>
        <v>1277.9999999999998</v>
      </c>
      <c r="N280" s="73">
        <f t="shared" si="114"/>
        <v>207</v>
      </c>
      <c r="O280" s="72">
        <v>9545.8799999999992</v>
      </c>
      <c r="P280" s="72">
        <f>H280+I280+J280+K280+O280</f>
        <v>10634.68</v>
      </c>
      <c r="Q280" s="72">
        <f>G280-P280</f>
        <v>7365.32</v>
      </c>
    </row>
    <row r="281" spans="2:17" s="3" customFormat="1" x14ac:dyDescent="0.2">
      <c r="B281" s="84"/>
      <c r="C281" s="84"/>
      <c r="D281" s="84"/>
      <c r="E281" s="84"/>
      <c r="F281" s="84"/>
      <c r="G281" s="83"/>
      <c r="H281" s="82"/>
      <c r="I281" s="80"/>
      <c r="J281" s="73"/>
      <c r="K281" s="72"/>
      <c r="L281" s="81"/>
      <c r="M281" s="80"/>
      <c r="N281" s="73"/>
      <c r="O281" s="72"/>
      <c r="P281" s="72"/>
      <c r="Q281" s="72"/>
    </row>
    <row r="282" spans="2:17" s="3" customFormat="1" x14ac:dyDescent="0.2">
      <c r="B282" s="74" t="s">
        <v>151</v>
      </c>
      <c r="C282" s="74" t="s">
        <v>150</v>
      </c>
      <c r="D282" s="74" t="s">
        <v>149</v>
      </c>
      <c r="E282" s="74" t="s">
        <v>22</v>
      </c>
      <c r="F282" s="74" t="s">
        <v>21</v>
      </c>
      <c r="G282" s="73">
        <v>65000</v>
      </c>
      <c r="H282" s="73">
        <v>4427.55</v>
      </c>
      <c r="I282" s="78">
        <v>25</v>
      </c>
      <c r="J282" s="73">
        <f>IF(G282&lt;=$I$379*$J$379,G282*$F$386,($I$379*$J$379)*$F$386)</f>
        <v>1865.5</v>
      </c>
      <c r="K282" s="72">
        <f>IF(G282&lt;=$I$380*$J$380,G282*$F$387,($I$380*$J$380)*$F$387)</f>
        <v>1976</v>
      </c>
      <c r="L282" s="79">
        <f>G282*7.09%</f>
        <v>4608.5</v>
      </c>
      <c r="M282" s="78">
        <f>G282*7.1%</f>
        <v>4615</v>
      </c>
      <c r="N282" s="73">
        <f t="shared" si="114"/>
        <v>747.5</v>
      </c>
      <c r="O282" s="72">
        <v>100</v>
      </c>
      <c r="P282" s="72">
        <f>H282+I282+J282+K282+O282</f>
        <v>8394.0499999999993</v>
      </c>
      <c r="Q282" s="72">
        <f>G282-P282</f>
        <v>56605.95</v>
      </c>
    </row>
    <row r="283" spans="2:17" s="3" customFormat="1" x14ac:dyDescent="0.2">
      <c r="J283" s="73"/>
      <c r="K283" s="72"/>
      <c r="N283" s="73"/>
      <c r="O283" s="72"/>
      <c r="P283" s="72"/>
      <c r="Q283" s="72"/>
    </row>
    <row r="284" spans="2:17" s="3" customFormat="1" x14ac:dyDescent="0.2">
      <c r="B284" s="74" t="s">
        <v>148</v>
      </c>
      <c r="C284" s="74" t="s">
        <v>145</v>
      </c>
      <c r="D284" s="74" t="s">
        <v>144</v>
      </c>
      <c r="E284" s="74" t="s">
        <v>22</v>
      </c>
      <c r="F284" s="74" t="s">
        <v>21</v>
      </c>
      <c r="G284" s="73">
        <v>27050</v>
      </c>
      <c r="H284" s="73">
        <v>0</v>
      </c>
      <c r="I284" s="73">
        <v>25</v>
      </c>
      <c r="J284" s="73">
        <f t="shared" ref="J284:J289" si="115">IF(G284&lt;=$I$379*$J$379,G284*$F$386,($I$379*$J$379)*$F$386)</f>
        <v>776.33500000000004</v>
      </c>
      <c r="K284" s="72">
        <f t="shared" ref="K284:K289" si="116">IF(G284&lt;=$I$380*$J$380,G284*$F$387,($I$380*$J$380)*$F$387)</f>
        <v>822.32</v>
      </c>
      <c r="L284" s="72">
        <f t="shared" ref="L284:L289" si="117">G284*7.09%</f>
        <v>1917.845</v>
      </c>
      <c r="M284" s="73">
        <f t="shared" ref="M284:M289" si="118">G284*7.1%</f>
        <v>1920.5499999999997</v>
      </c>
      <c r="N284" s="73">
        <f t="shared" si="114"/>
        <v>311.07499999999999</v>
      </c>
      <c r="O284" s="72">
        <v>10138.1</v>
      </c>
      <c r="P284" s="72">
        <f t="shared" ref="P284:P289" si="119">H284+I284+J284+K284+O284</f>
        <v>11761.755000000001</v>
      </c>
      <c r="Q284" s="72">
        <f t="shared" ref="Q284:Q289" si="120">G284-P284</f>
        <v>15288.244999999999</v>
      </c>
    </row>
    <row r="285" spans="2:17" s="3" customFormat="1" x14ac:dyDescent="0.2">
      <c r="B285" s="74" t="s">
        <v>147</v>
      </c>
      <c r="C285" s="74" t="s">
        <v>145</v>
      </c>
      <c r="D285" s="74" t="s">
        <v>144</v>
      </c>
      <c r="E285" s="74" t="s">
        <v>22</v>
      </c>
      <c r="F285" s="74" t="s">
        <v>21</v>
      </c>
      <c r="G285" s="73">
        <v>20000</v>
      </c>
      <c r="H285" s="73">
        <v>0</v>
      </c>
      <c r="I285" s="73">
        <v>25</v>
      </c>
      <c r="J285" s="73">
        <f t="shared" si="115"/>
        <v>574</v>
      </c>
      <c r="K285" s="72">
        <f t="shared" si="116"/>
        <v>608</v>
      </c>
      <c r="L285" s="72">
        <f t="shared" si="117"/>
        <v>1418</v>
      </c>
      <c r="M285" s="73">
        <f t="shared" si="118"/>
        <v>1419.9999999999998</v>
      </c>
      <c r="N285" s="73">
        <f t="shared" si="114"/>
        <v>230</v>
      </c>
      <c r="O285" s="72">
        <v>100</v>
      </c>
      <c r="P285" s="72">
        <f t="shared" si="119"/>
        <v>1307</v>
      </c>
      <c r="Q285" s="72">
        <f t="shared" si="120"/>
        <v>18693</v>
      </c>
    </row>
    <row r="286" spans="2:17" s="3" customFormat="1" x14ac:dyDescent="0.2">
      <c r="B286" s="75" t="s">
        <v>146</v>
      </c>
      <c r="C286" s="74" t="s">
        <v>145</v>
      </c>
      <c r="D286" s="74" t="s">
        <v>144</v>
      </c>
      <c r="E286" s="74" t="s">
        <v>22</v>
      </c>
      <c r="F286" s="74" t="s">
        <v>21</v>
      </c>
      <c r="G286" s="73">
        <v>20000</v>
      </c>
      <c r="H286" s="73">
        <v>0</v>
      </c>
      <c r="I286" s="73">
        <v>25</v>
      </c>
      <c r="J286" s="73">
        <f t="shared" si="115"/>
        <v>574</v>
      </c>
      <c r="K286" s="72">
        <f t="shared" si="116"/>
        <v>608</v>
      </c>
      <c r="L286" s="72">
        <f t="shared" si="117"/>
        <v>1418</v>
      </c>
      <c r="M286" s="73">
        <f t="shared" si="118"/>
        <v>1419.9999999999998</v>
      </c>
      <c r="N286" s="73">
        <f t="shared" si="114"/>
        <v>230</v>
      </c>
      <c r="O286" s="72">
        <v>3530.92</v>
      </c>
      <c r="P286" s="72">
        <f t="shared" si="119"/>
        <v>4737.92</v>
      </c>
      <c r="Q286" s="72">
        <f t="shared" si="120"/>
        <v>15262.08</v>
      </c>
    </row>
    <row r="287" spans="2:17" s="3" customFormat="1" x14ac:dyDescent="0.2">
      <c r="B287" s="75" t="s">
        <v>143</v>
      </c>
      <c r="C287" s="74" t="s">
        <v>139</v>
      </c>
      <c r="D287" s="74" t="s">
        <v>142</v>
      </c>
      <c r="E287" s="74" t="s">
        <v>22</v>
      </c>
      <c r="F287" s="74" t="s">
        <v>21</v>
      </c>
      <c r="G287" s="73">
        <v>30000</v>
      </c>
      <c r="H287" s="73">
        <v>0</v>
      </c>
      <c r="I287" s="73">
        <v>25</v>
      </c>
      <c r="J287" s="73">
        <f t="shared" si="115"/>
        <v>861</v>
      </c>
      <c r="K287" s="72">
        <f t="shared" si="116"/>
        <v>912</v>
      </c>
      <c r="L287" s="72">
        <f t="shared" si="117"/>
        <v>2127</v>
      </c>
      <c r="M287" s="73">
        <f t="shared" si="118"/>
        <v>2130</v>
      </c>
      <c r="N287" s="73">
        <f t="shared" si="114"/>
        <v>345</v>
      </c>
      <c r="O287" s="72">
        <v>100</v>
      </c>
      <c r="P287" s="72">
        <f t="shared" si="119"/>
        <v>1898</v>
      </c>
      <c r="Q287" s="72">
        <f t="shared" si="120"/>
        <v>28102</v>
      </c>
    </row>
    <row r="288" spans="2:17" s="3" customFormat="1" x14ac:dyDescent="0.2">
      <c r="B288" s="75" t="s">
        <v>141</v>
      </c>
      <c r="C288" s="74" t="s">
        <v>139</v>
      </c>
      <c r="D288" s="74" t="s">
        <v>98</v>
      </c>
      <c r="E288" s="74" t="s">
        <v>22</v>
      </c>
      <c r="F288" s="74" t="s">
        <v>21</v>
      </c>
      <c r="G288" s="73">
        <v>15000</v>
      </c>
      <c r="H288" s="73">
        <v>0</v>
      </c>
      <c r="I288" s="73">
        <v>25</v>
      </c>
      <c r="J288" s="73">
        <f t="shared" si="115"/>
        <v>430.5</v>
      </c>
      <c r="K288" s="72">
        <f t="shared" si="116"/>
        <v>456</v>
      </c>
      <c r="L288" s="72">
        <f t="shared" si="117"/>
        <v>1063.5</v>
      </c>
      <c r="M288" s="73">
        <f t="shared" si="118"/>
        <v>1065</v>
      </c>
      <c r="N288" s="73">
        <f t="shared" si="114"/>
        <v>172.5</v>
      </c>
      <c r="O288" s="72">
        <v>0</v>
      </c>
      <c r="P288" s="72">
        <f t="shared" si="119"/>
        <v>911.5</v>
      </c>
      <c r="Q288" s="72">
        <f t="shared" si="120"/>
        <v>14088.5</v>
      </c>
    </row>
    <row r="289" spans="2:17" s="3" customFormat="1" x14ac:dyDescent="0.2">
      <c r="B289" s="74" t="s">
        <v>140</v>
      </c>
      <c r="C289" s="74" t="s">
        <v>139</v>
      </c>
      <c r="D289" s="74" t="s">
        <v>88</v>
      </c>
      <c r="E289" s="74" t="s">
        <v>22</v>
      </c>
      <c r="F289" s="74" t="s">
        <v>21</v>
      </c>
      <c r="G289" s="73">
        <v>20000</v>
      </c>
      <c r="H289" s="73">
        <v>0</v>
      </c>
      <c r="I289" s="73">
        <v>25</v>
      </c>
      <c r="J289" s="73">
        <f t="shared" si="115"/>
        <v>574</v>
      </c>
      <c r="K289" s="72">
        <f t="shared" si="116"/>
        <v>608</v>
      </c>
      <c r="L289" s="72">
        <f t="shared" si="117"/>
        <v>1418</v>
      </c>
      <c r="M289" s="73">
        <f t="shared" si="118"/>
        <v>1419.9999999999998</v>
      </c>
      <c r="N289" s="73">
        <f t="shared" si="114"/>
        <v>230</v>
      </c>
      <c r="O289" s="72">
        <v>100</v>
      </c>
      <c r="P289" s="72">
        <f t="shared" si="119"/>
        <v>1307</v>
      </c>
      <c r="Q289" s="72">
        <f t="shared" si="120"/>
        <v>18693</v>
      </c>
    </row>
    <row r="290" spans="2:17" s="3" customFormat="1" x14ac:dyDescent="0.2">
      <c r="B290" s="74"/>
      <c r="C290" s="74"/>
      <c r="D290" s="74"/>
      <c r="E290" s="74"/>
      <c r="F290" s="74"/>
      <c r="G290" s="73"/>
      <c r="H290" s="73"/>
      <c r="I290" s="73"/>
      <c r="J290" s="73"/>
      <c r="K290" s="72"/>
      <c r="L290" s="72"/>
      <c r="M290" s="73"/>
      <c r="N290" s="73"/>
      <c r="O290" s="72"/>
      <c r="P290" s="72"/>
      <c r="Q290" s="72"/>
    </row>
    <row r="291" spans="2:17" s="69" customFormat="1" x14ac:dyDescent="0.2">
      <c r="B291" s="75" t="s">
        <v>138</v>
      </c>
      <c r="C291" s="74" t="s">
        <v>124</v>
      </c>
      <c r="D291" s="74" t="s">
        <v>23</v>
      </c>
      <c r="E291" s="74" t="s">
        <v>22</v>
      </c>
      <c r="F291" s="74" t="s">
        <v>35</v>
      </c>
      <c r="G291" s="73">
        <v>40000</v>
      </c>
      <c r="H291" s="73">
        <v>185.33</v>
      </c>
      <c r="I291" s="73">
        <v>25</v>
      </c>
      <c r="J291" s="73">
        <f t="shared" ref="J291:J309" si="121">IF(G291&lt;=$I$379*$J$379,G291*$F$386,($I$379*$J$379)*$F$386)</f>
        <v>1148</v>
      </c>
      <c r="K291" s="72">
        <f t="shared" ref="K291:K309" si="122">IF(G291&lt;=$I$380*$J$380,G291*$F$387,($I$380*$J$380)*$F$387)</f>
        <v>1216</v>
      </c>
      <c r="L291" s="72">
        <f t="shared" ref="L291:L309" si="123">G291*7.09%</f>
        <v>2836</v>
      </c>
      <c r="M291" s="73">
        <f t="shared" ref="M291:M309" si="124">G291*7.1%</f>
        <v>2839.9999999999995</v>
      </c>
      <c r="N291" s="73">
        <f t="shared" si="114"/>
        <v>460</v>
      </c>
      <c r="O291" s="72">
        <v>15565.46</v>
      </c>
      <c r="P291" s="72">
        <f t="shared" ref="P291:P309" si="125">H291+I291+J291+K291+O291</f>
        <v>18139.79</v>
      </c>
      <c r="Q291" s="72">
        <f t="shared" ref="Q291:Q309" si="126">G291-P291</f>
        <v>21860.21</v>
      </c>
    </row>
    <row r="292" spans="2:17" s="3" customFormat="1" x14ac:dyDescent="0.2">
      <c r="B292" s="75" t="s">
        <v>137</v>
      </c>
      <c r="C292" s="74" t="s">
        <v>124</v>
      </c>
      <c r="D292" s="74" t="s">
        <v>23</v>
      </c>
      <c r="E292" s="74" t="s">
        <v>22</v>
      </c>
      <c r="F292" s="74" t="s">
        <v>35</v>
      </c>
      <c r="G292" s="73">
        <v>35000</v>
      </c>
      <c r="H292" s="73">
        <v>0</v>
      </c>
      <c r="I292" s="73">
        <v>25</v>
      </c>
      <c r="J292" s="73">
        <f t="shared" si="121"/>
        <v>1004.5</v>
      </c>
      <c r="K292" s="72">
        <f t="shared" si="122"/>
        <v>1064</v>
      </c>
      <c r="L292" s="72">
        <f t="shared" si="123"/>
        <v>2481.5</v>
      </c>
      <c r="M292" s="73">
        <f t="shared" si="124"/>
        <v>2485</v>
      </c>
      <c r="N292" s="73">
        <f t="shared" si="114"/>
        <v>402.5</v>
      </c>
      <c r="O292" s="72">
        <v>19062.056</v>
      </c>
      <c r="P292" s="72">
        <f t="shared" si="125"/>
        <v>21155.556</v>
      </c>
      <c r="Q292" s="72">
        <f t="shared" si="126"/>
        <v>13844.444</v>
      </c>
    </row>
    <row r="293" spans="2:17" s="3" customFormat="1" x14ac:dyDescent="0.2">
      <c r="B293" s="74" t="s">
        <v>136</v>
      </c>
      <c r="C293" s="74" t="s">
        <v>124</v>
      </c>
      <c r="D293" s="74" t="s">
        <v>135</v>
      </c>
      <c r="E293" s="74" t="s">
        <v>22</v>
      </c>
      <c r="F293" s="74" t="s">
        <v>21</v>
      </c>
      <c r="G293" s="73">
        <v>32000</v>
      </c>
      <c r="H293" s="73">
        <v>0</v>
      </c>
      <c r="I293" s="73">
        <v>25</v>
      </c>
      <c r="J293" s="73">
        <f t="shared" si="121"/>
        <v>918.4</v>
      </c>
      <c r="K293" s="72">
        <f t="shared" si="122"/>
        <v>972.8</v>
      </c>
      <c r="L293" s="72">
        <f t="shared" si="123"/>
        <v>2268.8000000000002</v>
      </c>
      <c r="M293" s="73">
        <f t="shared" si="124"/>
        <v>2272</v>
      </c>
      <c r="N293" s="73">
        <f t="shared" si="114"/>
        <v>368</v>
      </c>
      <c r="O293" s="72">
        <v>9545.94</v>
      </c>
      <c r="P293" s="72">
        <f t="shared" si="125"/>
        <v>11462.14</v>
      </c>
      <c r="Q293" s="72">
        <f t="shared" si="126"/>
        <v>20537.86</v>
      </c>
    </row>
    <row r="294" spans="2:17" s="3" customFormat="1" x14ac:dyDescent="0.2">
      <c r="B294" s="74" t="s">
        <v>134</v>
      </c>
      <c r="C294" s="74" t="s">
        <v>124</v>
      </c>
      <c r="D294" s="74" t="s">
        <v>133</v>
      </c>
      <c r="E294" s="74" t="s">
        <v>22</v>
      </c>
      <c r="F294" s="74" t="s">
        <v>21</v>
      </c>
      <c r="G294" s="73">
        <v>28000</v>
      </c>
      <c r="H294" s="73">
        <v>0</v>
      </c>
      <c r="I294" s="73">
        <v>25</v>
      </c>
      <c r="J294" s="73">
        <f t="shared" si="121"/>
        <v>803.6</v>
      </c>
      <c r="K294" s="72">
        <f t="shared" si="122"/>
        <v>851.2</v>
      </c>
      <c r="L294" s="72">
        <f t="shared" si="123"/>
        <v>1985.2</v>
      </c>
      <c r="M294" s="73">
        <f t="shared" si="124"/>
        <v>1987.9999999999998</v>
      </c>
      <c r="N294" s="73">
        <f t="shared" si="114"/>
        <v>322</v>
      </c>
      <c r="O294" s="72">
        <v>10538.32</v>
      </c>
      <c r="P294" s="72">
        <f t="shared" si="125"/>
        <v>12218.119999999999</v>
      </c>
      <c r="Q294" s="72">
        <f t="shared" si="126"/>
        <v>15781.880000000001</v>
      </c>
    </row>
    <row r="295" spans="2:17" s="3" customFormat="1" x14ac:dyDescent="0.2">
      <c r="B295" s="74" t="s">
        <v>132</v>
      </c>
      <c r="C295" s="74" t="s">
        <v>124</v>
      </c>
      <c r="D295" s="74" t="s">
        <v>105</v>
      </c>
      <c r="E295" s="74" t="s">
        <v>22</v>
      </c>
      <c r="F295" s="74" t="s">
        <v>35</v>
      </c>
      <c r="G295" s="73">
        <v>25000</v>
      </c>
      <c r="H295" s="73">
        <v>0</v>
      </c>
      <c r="I295" s="73">
        <v>25</v>
      </c>
      <c r="J295" s="73">
        <f t="shared" si="121"/>
        <v>717.5</v>
      </c>
      <c r="K295" s="72">
        <f t="shared" si="122"/>
        <v>760</v>
      </c>
      <c r="L295" s="72">
        <f t="shared" si="123"/>
        <v>1772.5000000000002</v>
      </c>
      <c r="M295" s="73">
        <f t="shared" si="124"/>
        <v>1774.9999999999998</v>
      </c>
      <c r="N295" s="73">
        <f t="shared" si="114"/>
        <v>287.5</v>
      </c>
      <c r="O295" s="72">
        <v>7563.92</v>
      </c>
      <c r="P295" s="72">
        <f t="shared" si="125"/>
        <v>9066.42</v>
      </c>
      <c r="Q295" s="72">
        <f t="shared" si="126"/>
        <v>15933.58</v>
      </c>
    </row>
    <row r="296" spans="2:17" s="3" customFormat="1" x14ac:dyDescent="0.2">
      <c r="B296" s="74" t="s">
        <v>131</v>
      </c>
      <c r="C296" s="74" t="s">
        <v>124</v>
      </c>
      <c r="D296" s="74" t="s">
        <v>130</v>
      </c>
      <c r="E296" s="74" t="s">
        <v>22</v>
      </c>
      <c r="F296" s="74" t="s">
        <v>35</v>
      </c>
      <c r="G296" s="73">
        <v>22000</v>
      </c>
      <c r="H296" s="73">
        <v>0</v>
      </c>
      <c r="I296" s="73">
        <v>25</v>
      </c>
      <c r="J296" s="73">
        <f t="shared" si="121"/>
        <v>631.4</v>
      </c>
      <c r="K296" s="72">
        <f t="shared" si="122"/>
        <v>668.8</v>
      </c>
      <c r="L296" s="72">
        <f t="shared" si="123"/>
        <v>1559.8000000000002</v>
      </c>
      <c r="M296" s="73">
        <f t="shared" si="124"/>
        <v>1561.9999999999998</v>
      </c>
      <c r="N296" s="73">
        <f t="shared" si="114"/>
        <v>253</v>
      </c>
      <c r="O296" s="72">
        <v>0</v>
      </c>
      <c r="P296" s="72">
        <f t="shared" si="125"/>
        <v>1325.1999999999998</v>
      </c>
      <c r="Q296" s="72">
        <f t="shared" si="126"/>
        <v>20674.8</v>
      </c>
    </row>
    <row r="297" spans="2:17" s="3" customFormat="1" x14ac:dyDescent="0.2">
      <c r="B297" s="74" t="s">
        <v>129</v>
      </c>
      <c r="C297" s="74" t="s">
        <v>124</v>
      </c>
      <c r="D297" s="74" t="s">
        <v>88</v>
      </c>
      <c r="E297" s="74" t="s">
        <v>22</v>
      </c>
      <c r="F297" s="74" t="s">
        <v>35</v>
      </c>
      <c r="G297" s="73">
        <v>30000</v>
      </c>
      <c r="H297" s="73">
        <v>0</v>
      </c>
      <c r="I297" s="73">
        <v>25</v>
      </c>
      <c r="J297" s="73">
        <f t="shared" si="121"/>
        <v>861</v>
      </c>
      <c r="K297" s="72">
        <f t="shared" si="122"/>
        <v>912</v>
      </c>
      <c r="L297" s="72">
        <f t="shared" si="123"/>
        <v>2127</v>
      </c>
      <c r="M297" s="73">
        <f t="shared" si="124"/>
        <v>2130</v>
      </c>
      <c r="N297" s="73">
        <f t="shared" si="114"/>
        <v>345</v>
      </c>
      <c r="O297" s="72">
        <v>100</v>
      </c>
      <c r="P297" s="72">
        <f t="shared" si="125"/>
        <v>1898</v>
      </c>
      <c r="Q297" s="72">
        <f t="shared" si="126"/>
        <v>28102</v>
      </c>
    </row>
    <row r="298" spans="2:17" s="3" customFormat="1" x14ac:dyDescent="0.2">
      <c r="B298" s="74" t="s">
        <v>128</v>
      </c>
      <c r="C298" s="74" t="s">
        <v>124</v>
      </c>
      <c r="D298" s="74" t="s">
        <v>127</v>
      </c>
      <c r="E298" s="74" t="s">
        <v>22</v>
      </c>
      <c r="F298" s="74" t="s">
        <v>21</v>
      </c>
      <c r="G298" s="73">
        <v>45000</v>
      </c>
      <c r="H298" s="73">
        <v>1148.33</v>
      </c>
      <c r="I298" s="73">
        <v>25</v>
      </c>
      <c r="J298" s="73">
        <f t="shared" si="121"/>
        <v>1291.5</v>
      </c>
      <c r="K298" s="72">
        <f t="shared" si="122"/>
        <v>1368</v>
      </c>
      <c r="L298" s="72">
        <f t="shared" si="123"/>
        <v>3190.5</v>
      </c>
      <c r="M298" s="73">
        <f t="shared" si="124"/>
        <v>3194.9999999999995</v>
      </c>
      <c r="N298" s="73">
        <f t="shared" si="114"/>
        <v>517.5</v>
      </c>
      <c r="O298" s="72">
        <v>100</v>
      </c>
      <c r="P298" s="72">
        <f t="shared" si="125"/>
        <v>3932.83</v>
      </c>
      <c r="Q298" s="72">
        <f t="shared" si="126"/>
        <v>41067.17</v>
      </c>
    </row>
    <row r="299" spans="2:17" s="3" customFormat="1" x14ac:dyDescent="0.2">
      <c r="B299" s="74" t="s">
        <v>126</v>
      </c>
      <c r="C299" s="74" t="s">
        <v>124</v>
      </c>
      <c r="D299" s="74" t="s">
        <v>88</v>
      </c>
      <c r="E299" s="74" t="s">
        <v>22</v>
      </c>
      <c r="F299" s="74" t="s">
        <v>21</v>
      </c>
      <c r="G299" s="73">
        <v>30000</v>
      </c>
      <c r="H299" s="73">
        <v>0</v>
      </c>
      <c r="I299" s="73">
        <v>25</v>
      </c>
      <c r="J299" s="73">
        <f t="shared" si="121"/>
        <v>861</v>
      </c>
      <c r="K299" s="72">
        <f t="shared" si="122"/>
        <v>912</v>
      </c>
      <c r="L299" s="72">
        <f t="shared" si="123"/>
        <v>2127</v>
      </c>
      <c r="M299" s="73">
        <f t="shared" si="124"/>
        <v>2130</v>
      </c>
      <c r="N299" s="73">
        <f t="shared" si="114"/>
        <v>345</v>
      </c>
      <c r="O299" s="72">
        <v>100</v>
      </c>
      <c r="P299" s="72">
        <f t="shared" si="125"/>
        <v>1898</v>
      </c>
      <c r="Q299" s="72">
        <f t="shared" si="126"/>
        <v>28102</v>
      </c>
    </row>
    <row r="300" spans="2:17" s="3" customFormat="1" x14ac:dyDescent="0.2">
      <c r="B300" s="75" t="s">
        <v>125</v>
      </c>
      <c r="C300" s="74" t="s">
        <v>124</v>
      </c>
      <c r="D300" s="74" t="s">
        <v>23</v>
      </c>
      <c r="E300" s="74" t="s">
        <v>22</v>
      </c>
      <c r="F300" s="74" t="s">
        <v>35</v>
      </c>
      <c r="G300" s="73">
        <v>32000</v>
      </c>
      <c r="H300" s="73">
        <v>0</v>
      </c>
      <c r="I300" s="73">
        <v>25</v>
      </c>
      <c r="J300" s="73">
        <f t="shared" si="121"/>
        <v>918.4</v>
      </c>
      <c r="K300" s="72">
        <f t="shared" si="122"/>
        <v>972.8</v>
      </c>
      <c r="L300" s="72">
        <f t="shared" si="123"/>
        <v>2268.8000000000002</v>
      </c>
      <c r="M300" s="73">
        <f t="shared" si="124"/>
        <v>2272</v>
      </c>
      <c r="N300" s="73">
        <f t="shared" si="114"/>
        <v>368</v>
      </c>
      <c r="O300" s="72">
        <v>14692.47</v>
      </c>
      <c r="P300" s="72">
        <f t="shared" si="125"/>
        <v>16608.669999999998</v>
      </c>
      <c r="Q300" s="72">
        <f t="shared" si="126"/>
        <v>15391.330000000002</v>
      </c>
    </row>
    <row r="301" spans="2:17" s="3" customFormat="1" x14ac:dyDescent="0.2">
      <c r="B301" s="75" t="s">
        <v>123</v>
      </c>
      <c r="C301" s="74" t="s">
        <v>121</v>
      </c>
      <c r="D301" s="74" t="s">
        <v>120</v>
      </c>
      <c r="E301" s="74" t="s">
        <v>22</v>
      </c>
      <c r="F301" s="74" t="s">
        <v>21</v>
      </c>
      <c r="G301" s="73">
        <v>27331.19</v>
      </c>
      <c r="H301" s="73">
        <v>0</v>
      </c>
      <c r="I301" s="73">
        <v>25</v>
      </c>
      <c r="J301" s="73">
        <f t="shared" si="121"/>
        <v>784.40515299999993</v>
      </c>
      <c r="K301" s="72">
        <f t="shared" si="122"/>
        <v>830.86817599999995</v>
      </c>
      <c r="L301" s="72">
        <f t="shared" si="123"/>
        <v>1937.781371</v>
      </c>
      <c r="M301" s="73">
        <f t="shared" si="124"/>
        <v>1940.5144899999998</v>
      </c>
      <c r="N301" s="73">
        <f t="shared" si="114"/>
        <v>314.30868499999997</v>
      </c>
      <c r="O301" s="72">
        <v>1815.46</v>
      </c>
      <c r="P301" s="72">
        <f t="shared" si="125"/>
        <v>3455.7333289999997</v>
      </c>
      <c r="Q301" s="72">
        <f t="shared" si="126"/>
        <v>23875.456671</v>
      </c>
    </row>
    <row r="302" spans="2:17" s="3" customFormat="1" x14ac:dyDescent="0.2">
      <c r="B302" s="75" t="s">
        <v>122</v>
      </c>
      <c r="C302" s="74" t="s">
        <v>121</v>
      </c>
      <c r="D302" s="74" t="s">
        <v>120</v>
      </c>
      <c r="E302" s="74" t="s">
        <v>22</v>
      </c>
      <c r="F302" s="74" t="s">
        <v>21</v>
      </c>
      <c r="G302" s="73">
        <v>15000</v>
      </c>
      <c r="H302" s="73">
        <v>0</v>
      </c>
      <c r="I302" s="73">
        <v>25</v>
      </c>
      <c r="J302" s="73">
        <f t="shared" si="121"/>
        <v>430.5</v>
      </c>
      <c r="K302" s="72">
        <f t="shared" si="122"/>
        <v>456</v>
      </c>
      <c r="L302" s="72">
        <f t="shared" si="123"/>
        <v>1063.5</v>
      </c>
      <c r="M302" s="73">
        <f t="shared" si="124"/>
        <v>1065</v>
      </c>
      <c r="N302" s="73">
        <f t="shared" si="114"/>
        <v>172.5</v>
      </c>
      <c r="O302" s="72">
        <v>100</v>
      </c>
      <c r="P302" s="72">
        <f t="shared" si="125"/>
        <v>1011.5</v>
      </c>
      <c r="Q302" s="72">
        <f t="shared" si="126"/>
        <v>13988.5</v>
      </c>
    </row>
    <row r="303" spans="2:17" s="3" customFormat="1" x14ac:dyDescent="0.2">
      <c r="B303" s="75" t="s">
        <v>119</v>
      </c>
      <c r="C303" s="76" t="s">
        <v>116</v>
      </c>
      <c r="D303" s="74" t="s">
        <v>23</v>
      </c>
      <c r="E303" s="74" t="s">
        <v>22</v>
      </c>
      <c r="F303" s="74" t="s">
        <v>21</v>
      </c>
      <c r="G303" s="73">
        <v>31150</v>
      </c>
      <c r="H303" s="73">
        <v>0</v>
      </c>
      <c r="I303" s="73">
        <v>25</v>
      </c>
      <c r="J303" s="73">
        <f t="shared" si="121"/>
        <v>894.005</v>
      </c>
      <c r="K303" s="72">
        <f t="shared" si="122"/>
        <v>946.96</v>
      </c>
      <c r="L303" s="72">
        <f t="shared" si="123"/>
        <v>2208.5350000000003</v>
      </c>
      <c r="M303" s="73">
        <f t="shared" si="124"/>
        <v>2211.6499999999996</v>
      </c>
      <c r="N303" s="73">
        <f t="shared" si="114"/>
        <v>358.22499999999997</v>
      </c>
      <c r="O303" s="72">
        <v>7200</v>
      </c>
      <c r="P303" s="72">
        <f t="shared" si="125"/>
        <v>9065.9650000000001</v>
      </c>
      <c r="Q303" s="72">
        <f t="shared" si="126"/>
        <v>22084.035</v>
      </c>
    </row>
    <row r="304" spans="2:17" s="3" customFormat="1" x14ac:dyDescent="0.2">
      <c r="B304" s="74" t="s">
        <v>118</v>
      </c>
      <c r="C304" s="74" t="s">
        <v>116</v>
      </c>
      <c r="D304" s="74" t="s">
        <v>115</v>
      </c>
      <c r="E304" s="74" t="s">
        <v>22</v>
      </c>
      <c r="F304" s="74" t="s">
        <v>21</v>
      </c>
      <c r="G304" s="73">
        <v>20000</v>
      </c>
      <c r="H304" s="73">
        <v>0</v>
      </c>
      <c r="I304" s="73">
        <v>25</v>
      </c>
      <c r="J304" s="73">
        <f t="shared" si="121"/>
        <v>574</v>
      </c>
      <c r="K304" s="72">
        <f t="shared" si="122"/>
        <v>608</v>
      </c>
      <c r="L304" s="72">
        <f t="shared" si="123"/>
        <v>1418</v>
      </c>
      <c r="M304" s="73">
        <f t="shared" si="124"/>
        <v>1419.9999999999998</v>
      </c>
      <c r="N304" s="73">
        <f t="shared" si="114"/>
        <v>230</v>
      </c>
      <c r="O304" s="72">
        <v>100</v>
      </c>
      <c r="P304" s="72">
        <f t="shared" si="125"/>
        <v>1307</v>
      </c>
      <c r="Q304" s="72">
        <f t="shared" si="126"/>
        <v>18693</v>
      </c>
    </row>
    <row r="305" spans="2:20" s="3" customFormat="1" x14ac:dyDescent="0.2">
      <c r="B305" s="74" t="s">
        <v>117</v>
      </c>
      <c r="C305" s="74" t="s">
        <v>116</v>
      </c>
      <c r="D305" s="74" t="s">
        <v>115</v>
      </c>
      <c r="E305" s="74" t="s">
        <v>22</v>
      </c>
      <c r="F305" s="74" t="s">
        <v>35</v>
      </c>
      <c r="G305" s="73">
        <v>20000</v>
      </c>
      <c r="H305" s="73">
        <v>0</v>
      </c>
      <c r="I305" s="73">
        <v>25</v>
      </c>
      <c r="J305" s="73">
        <f t="shared" si="121"/>
        <v>574</v>
      </c>
      <c r="K305" s="72">
        <f t="shared" si="122"/>
        <v>608</v>
      </c>
      <c r="L305" s="72">
        <f t="shared" si="123"/>
        <v>1418</v>
      </c>
      <c r="M305" s="73">
        <f t="shared" si="124"/>
        <v>1419.9999999999998</v>
      </c>
      <c r="N305" s="73">
        <f t="shared" si="114"/>
        <v>230</v>
      </c>
      <c r="O305" s="72">
        <v>100</v>
      </c>
      <c r="P305" s="72">
        <f t="shared" si="125"/>
        <v>1307</v>
      </c>
      <c r="Q305" s="72">
        <f t="shared" si="126"/>
        <v>18693</v>
      </c>
    </row>
    <row r="306" spans="2:20" s="3" customFormat="1" x14ac:dyDescent="0.2">
      <c r="B306" s="74" t="s">
        <v>114</v>
      </c>
      <c r="C306" s="74" t="s">
        <v>109</v>
      </c>
      <c r="D306" s="74" t="s">
        <v>113</v>
      </c>
      <c r="E306" s="74" t="s">
        <v>22</v>
      </c>
      <c r="F306" s="74" t="s">
        <v>21</v>
      </c>
      <c r="G306" s="73">
        <v>45000</v>
      </c>
      <c r="H306" s="73">
        <v>891.01</v>
      </c>
      <c r="I306" s="73">
        <v>25</v>
      </c>
      <c r="J306" s="73">
        <f t="shared" si="121"/>
        <v>1291.5</v>
      </c>
      <c r="K306" s="72">
        <f t="shared" si="122"/>
        <v>1368</v>
      </c>
      <c r="L306" s="72">
        <f t="shared" si="123"/>
        <v>3190.5</v>
      </c>
      <c r="M306" s="73">
        <f t="shared" si="124"/>
        <v>3194.9999999999995</v>
      </c>
      <c r="N306" s="73">
        <f t="shared" si="114"/>
        <v>517.5</v>
      </c>
      <c r="O306" s="72">
        <v>1815.46</v>
      </c>
      <c r="P306" s="72">
        <f t="shared" si="125"/>
        <v>5390.97</v>
      </c>
      <c r="Q306" s="72">
        <f t="shared" si="126"/>
        <v>39609.03</v>
      </c>
    </row>
    <row r="307" spans="2:20" s="3" customFormat="1" x14ac:dyDescent="0.2">
      <c r="B307" s="76" t="s">
        <v>112</v>
      </c>
      <c r="C307" s="74" t="s">
        <v>109</v>
      </c>
      <c r="D307" s="74" t="s">
        <v>108</v>
      </c>
      <c r="E307" s="76" t="s">
        <v>22</v>
      </c>
      <c r="F307" s="76" t="s">
        <v>35</v>
      </c>
      <c r="G307" s="77">
        <v>15000</v>
      </c>
      <c r="H307" s="77">
        <v>0</v>
      </c>
      <c r="I307" s="77">
        <v>25</v>
      </c>
      <c r="J307" s="73">
        <f t="shared" si="121"/>
        <v>430.5</v>
      </c>
      <c r="K307" s="72">
        <f t="shared" si="122"/>
        <v>456</v>
      </c>
      <c r="L307" s="72">
        <f t="shared" si="123"/>
        <v>1063.5</v>
      </c>
      <c r="M307" s="73">
        <f t="shared" si="124"/>
        <v>1065</v>
      </c>
      <c r="N307" s="73">
        <f t="shared" si="114"/>
        <v>172.5</v>
      </c>
      <c r="O307" s="72">
        <v>0</v>
      </c>
      <c r="P307" s="72">
        <f t="shared" si="125"/>
        <v>911.5</v>
      </c>
      <c r="Q307" s="72">
        <f t="shared" si="126"/>
        <v>14088.5</v>
      </c>
    </row>
    <row r="308" spans="2:20" s="3" customFormat="1" x14ac:dyDescent="0.2">
      <c r="B308" s="74" t="s">
        <v>111</v>
      </c>
      <c r="C308" s="74" t="s">
        <v>109</v>
      </c>
      <c r="D308" s="74" t="s">
        <v>108</v>
      </c>
      <c r="E308" s="74" t="s">
        <v>22</v>
      </c>
      <c r="F308" s="74" t="s">
        <v>35</v>
      </c>
      <c r="G308" s="73">
        <v>17000</v>
      </c>
      <c r="H308" s="73">
        <v>0</v>
      </c>
      <c r="I308" s="73">
        <v>25</v>
      </c>
      <c r="J308" s="73">
        <f t="shared" si="121"/>
        <v>487.9</v>
      </c>
      <c r="K308" s="72">
        <f t="shared" si="122"/>
        <v>516.79999999999995</v>
      </c>
      <c r="L308" s="72">
        <f t="shared" si="123"/>
        <v>1205.3000000000002</v>
      </c>
      <c r="M308" s="73">
        <f t="shared" si="124"/>
        <v>1207</v>
      </c>
      <c r="N308" s="73">
        <f t="shared" si="114"/>
        <v>195.5</v>
      </c>
      <c r="O308" s="72">
        <v>0</v>
      </c>
      <c r="P308" s="72">
        <f t="shared" si="125"/>
        <v>1029.6999999999998</v>
      </c>
      <c r="Q308" s="72">
        <f t="shared" si="126"/>
        <v>15970.3</v>
      </c>
    </row>
    <row r="309" spans="2:20" s="3" customFormat="1" x14ac:dyDescent="0.2">
      <c r="B309" s="76" t="s">
        <v>110</v>
      </c>
      <c r="C309" s="74" t="s">
        <v>109</v>
      </c>
      <c r="D309" s="74" t="s">
        <v>108</v>
      </c>
      <c r="E309" s="76" t="s">
        <v>22</v>
      </c>
      <c r="F309" s="74" t="s">
        <v>35</v>
      </c>
      <c r="G309" s="72">
        <v>17000</v>
      </c>
      <c r="H309" s="73">
        <v>0</v>
      </c>
      <c r="I309" s="73">
        <v>25</v>
      </c>
      <c r="J309" s="73">
        <f t="shared" si="121"/>
        <v>487.9</v>
      </c>
      <c r="K309" s="72">
        <f t="shared" si="122"/>
        <v>516.79999999999995</v>
      </c>
      <c r="L309" s="72">
        <f t="shared" si="123"/>
        <v>1205.3000000000002</v>
      </c>
      <c r="M309" s="73">
        <f t="shared" si="124"/>
        <v>1207</v>
      </c>
      <c r="N309" s="73">
        <f t="shared" si="114"/>
        <v>195.5</v>
      </c>
      <c r="O309" s="72">
        <v>0</v>
      </c>
      <c r="P309" s="72">
        <f t="shared" si="125"/>
        <v>1029.6999999999998</v>
      </c>
      <c r="Q309" s="72">
        <f t="shared" si="126"/>
        <v>15970.3</v>
      </c>
    </row>
    <row r="310" spans="2:20" s="3" customFormat="1" x14ac:dyDescent="0.2">
      <c r="B310" s="69"/>
      <c r="C310" s="69"/>
      <c r="D310" s="69"/>
      <c r="E310" s="69"/>
      <c r="F310" s="69"/>
      <c r="G310" s="69"/>
      <c r="H310" s="69"/>
      <c r="I310" s="69"/>
      <c r="J310" s="82"/>
      <c r="K310" s="86"/>
      <c r="L310" s="69"/>
      <c r="M310" s="69"/>
      <c r="N310" s="82"/>
      <c r="O310" s="86"/>
      <c r="P310" s="86"/>
      <c r="Q310" s="86"/>
    </row>
    <row r="311" spans="2:20" s="3" customFormat="1" ht="13.5" customHeight="1" x14ac:dyDescent="0.2">
      <c r="B311" s="74" t="s">
        <v>107</v>
      </c>
      <c r="C311" s="74" t="s">
        <v>106</v>
      </c>
      <c r="D311" s="74" t="s">
        <v>105</v>
      </c>
      <c r="E311" s="74" t="s">
        <v>22</v>
      </c>
      <c r="F311" s="74" t="s">
        <v>35</v>
      </c>
      <c r="G311" s="73">
        <v>25000</v>
      </c>
      <c r="H311" s="73">
        <v>0</v>
      </c>
      <c r="I311" s="73">
        <v>25</v>
      </c>
      <c r="J311" s="73">
        <f t="shared" ref="J311:J342" si="127">IF(G311&lt;=$I$379*$J$379,G311*$F$386,($I$379*$J$379)*$F$386)</f>
        <v>717.5</v>
      </c>
      <c r="K311" s="72">
        <f t="shared" ref="K311:K342" si="128">IF(G311&lt;=$I$380*$J$380,G311*$F$387,($I$380*$J$380)*$F$387)</f>
        <v>760</v>
      </c>
      <c r="L311" s="72">
        <f t="shared" ref="L311:L341" si="129">G311*7.09%</f>
        <v>1772.5000000000002</v>
      </c>
      <c r="M311" s="73">
        <f t="shared" ref="M311:M341" si="130">G311*7.1%</f>
        <v>1774.9999999999998</v>
      </c>
      <c r="N311" s="73">
        <f t="shared" si="114"/>
        <v>287.5</v>
      </c>
      <c r="O311" s="72">
        <v>12534.29</v>
      </c>
      <c r="P311" s="72">
        <f t="shared" ref="P311:P341" si="131">H311+I311+J311+K311+O311</f>
        <v>14036.79</v>
      </c>
      <c r="Q311" s="72">
        <f t="shared" ref="Q311:Q341" si="132">G311-P311</f>
        <v>10963.21</v>
      </c>
    </row>
    <row r="312" spans="2:20" s="3" customFormat="1" x14ac:dyDescent="0.2">
      <c r="B312" s="75" t="s">
        <v>104</v>
      </c>
      <c r="C312" s="74" t="s">
        <v>99</v>
      </c>
      <c r="D312" s="74" t="s">
        <v>103</v>
      </c>
      <c r="E312" s="74" t="s">
        <v>22</v>
      </c>
      <c r="F312" s="74" t="s">
        <v>35</v>
      </c>
      <c r="G312" s="73">
        <v>40000</v>
      </c>
      <c r="H312" s="73">
        <v>442.65</v>
      </c>
      <c r="I312" s="73">
        <v>25</v>
      </c>
      <c r="J312" s="73">
        <f t="shared" si="127"/>
        <v>1148</v>
      </c>
      <c r="K312" s="72">
        <f t="shared" si="128"/>
        <v>1216</v>
      </c>
      <c r="L312" s="72">
        <f t="shared" si="129"/>
        <v>2836</v>
      </c>
      <c r="M312" s="73">
        <f t="shared" si="130"/>
        <v>2839.9999999999995</v>
      </c>
      <c r="N312" s="73">
        <f t="shared" si="114"/>
        <v>460</v>
      </c>
      <c r="O312" s="72">
        <v>11034.29</v>
      </c>
      <c r="P312" s="72">
        <f t="shared" si="131"/>
        <v>13865.94</v>
      </c>
      <c r="Q312" s="72">
        <f t="shared" si="132"/>
        <v>26134.059999999998</v>
      </c>
    </row>
    <row r="313" spans="2:20" s="3" customFormat="1" x14ac:dyDescent="0.2">
      <c r="B313" s="75" t="s">
        <v>102</v>
      </c>
      <c r="C313" s="74" t="s">
        <v>99</v>
      </c>
      <c r="D313" s="74" t="s">
        <v>88</v>
      </c>
      <c r="E313" s="74" t="s">
        <v>22</v>
      </c>
      <c r="F313" s="74" t="s">
        <v>35</v>
      </c>
      <c r="G313" s="73">
        <v>33000</v>
      </c>
      <c r="H313" s="73">
        <v>0</v>
      </c>
      <c r="I313" s="73">
        <v>25</v>
      </c>
      <c r="J313" s="73">
        <f t="shared" si="127"/>
        <v>947.1</v>
      </c>
      <c r="K313" s="72">
        <f t="shared" si="128"/>
        <v>1003.2</v>
      </c>
      <c r="L313" s="72">
        <f t="shared" si="129"/>
        <v>2339.7000000000003</v>
      </c>
      <c r="M313" s="73">
        <f t="shared" si="130"/>
        <v>2343</v>
      </c>
      <c r="N313" s="73">
        <f t="shared" si="114"/>
        <v>379.5</v>
      </c>
      <c r="O313" s="72">
        <v>13240.62</v>
      </c>
      <c r="P313" s="72">
        <f t="shared" si="131"/>
        <v>15215.920000000002</v>
      </c>
      <c r="Q313" s="72">
        <f t="shared" si="132"/>
        <v>17784.079999999998</v>
      </c>
    </row>
    <row r="314" spans="2:20" s="3" customFormat="1" x14ac:dyDescent="0.2">
      <c r="B314" s="74" t="s">
        <v>101</v>
      </c>
      <c r="C314" s="74" t="s">
        <v>99</v>
      </c>
      <c r="D314" s="74" t="s">
        <v>23</v>
      </c>
      <c r="E314" s="74" t="s">
        <v>22</v>
      </c>
      <c r="F314" s="74" t="s">
        <v>21</v>
      </c>
      <c r="G314" s="73">
        <v>30000</v>
      </c>
      <c r="H314" s="73">
        <v>0</v>
      </c>
      <c r="I314" s="73">
        <v>25</v>
      </c>
      <c r="J314" s="73">
        <f t="shared" si="127"/>
        <v>861</v>
      </c>
      <c r="K314" s="72">
        <f t="shared" si="128"/>
        <v>912</v>
      </c>
      <c r="L314" s="72">
        <f t="shared" si="129"/>
        <v>2127</v>
      </c>
      <c r="M314" s="73">
        <f t="shared" si="130"/>
        <v>2130</v>
      </c>
      <c r="N314" s="73">
        <f t="shared" si="114"/>
        <v>345</v>
      </c>
      <c r="O314" s="72">
        <v>2515.46</v>
      </c>
      <c r="P314" s="72">
        <f t="shared" si="131"/>
        <v>4313.46</v>
      </c>
      <c r="Q314" s="72">
        <f t="shared" si="132"/>
        <v>25686.54</v>
      </c>
      <c r="T314" s="3" t="s">
        <v>100</v>
      </c>
    </row>
    <row r="315" spans="2:20" s="3" customFormat="1" x14ac:dyDescent="0.2">
      <c r="B315" s="75" t="s">
        <v>97</v>
      </c>
      <c r="C315" s="76" t="s">
        <v>52</v>
      </c>
      <c r="D315" s="74" t="s">
        <v>23</v>
      </c>
      <c r="E315" s="74" t="s">
        <v>22</v>
      </c>
      <c r="F315" s="74" t="s">
        <v>35</v>
      </c>
      <c r="G315" s="73">
        <v>30000</v>
      </c>
      <c r="H315" s="73">
        <v>0</v>
      </c>
      <c r="I315" s="73">
        <v>25</v>
      </c>
      <c r="J315" s="73">
        <f t="shared" si="127"/>
        <v>861</v>
      </c>
      <c r="K315" s="72">
        <f t="shared" si="128"/>
        <v>912</v>
      </c>
      <c r="L315" s="72">
        <f t="shared" si="129"/>
        <v>2127</v>
      </c>
      <c r="M315" s="73">
        <f t="shared" si="130"/>
        <v>2130</v>
      </c>
      <c r="N315" s="73">
        <f t="shared" si="114"/>
        <v>345</v>
      </c>
      <c r="O315" s="72">
        <v>11018.03</v>
      </c>
      <c r="P315" s="72">
        <f t="shared" si="131"/>
        <v>12816.03</v>
      </c>
      <c r="Q315" s="72">
        <f t="shared" si="132"/>
        <v>17183.97</v>
      </c>
    </row>
    <row r="316" spans="2:20" s="3" customFormat="1" x14ac:dyDescent="0.2">
      <c r="B316" s="75" t="s">
        <v>96</v>
      </c>
      <c r="C316" s="76" t="s">
        <v>52</v>
      </c>
      <c r="D316" s="74" t="s">
        <v>23</v>
      </c>
      <c r="E316" s="74" t="s">
        <v>22</v>
      </c>
      <c r="F316" s="74" t="s">
        <v>35</v>
      </c>
      <c r="G316" s="73">
        <v>35000</v>
      </c>
      <c r="H316" s="73">
        <v>0</v>
      </c>
      <c r="I316" s="73">
        <v>25</v>
      </c>
      <c r="J316" s="73">
        <f t="shared" si="127"/>
        <v>1004.5</v>
      </c>
      <c r="K316" s="72">
        <f t="shared" si="128"/>
        <v>1064</v>
      </c>
      <c r="L316" s="72">
        <f t="shared" si="129"/>
        <v>2481.5</v>
      </c>
      <c r="M316" s="73">
        <f t="shared" si="130"/>
        <v>2485</v>
      </c>
      <c r="N316" s="73">
        <f t="shared" si="114"/>
        <v>402.5</v>
      </c>
      <c r="O316" s="72">
        <v>2900</v>
      </c>
      <c r="P316" s="72">
        <f t="shared" si="131"/>
        <v>4993.5</v>
      </c>
      <c r="Q316" s="72">
        <f t="shared" si="132"/>
        <v>30006.5</v>
      </c>
    </row>
    <row r="317" spans="2:20" s="3" customFormat="1" x14ac:dyDescent="0.2">
      <c r="B317" s="75" t="s">
        <v>95</v>
      </c>
      <c r="C317" s="76" t="s">
        <v>52</v>
      </c>
      <c r="D317" s="74" t="s">
        <v>23</v>
      </c>
      <c r="E317" s="74" t="s">
        <v>22</v>
      </c>
      <c r="F317" s="74" t="s">
        <v>21</v>
      </c>
      <c r="G317" s="73">
        <v>35000</v>
      </c>
      <c r="H317" s="73">
        <v>0</v>
      </c>
      <c r="I317" s="73">
        <v>25</v>
      </c>
      <c r="J317" s="73">
        <f t="shared" si="127"/>
        <v>1004.5</v>
      </c>
      <c r="K317" s="72">
        <f t="shared" si="128"/>
        <v>1064</v>
      </c>
      <c r="L317" s="72">
        <f t="shared" si="129"/>
        <v>2481.5</v>
      </c>
      <c r="M317" s="73">
        <f t="shared" si="130"/>
        <v>2485</v>
      </c>
      <c r="N317" s="73">
        <f t="shared" si="114"/>
        <v>402.5</v>
      </c>
      <c r="O317" s="72">
        <v>2815.46</v>
      </c>
      <c r="P317" s="72">
        <f t="shared" si="131"/>
        <v>4908.96</v>
      </c>
      <c r="Q317" s="72">
        <f t="shared" si="132"/>
        <v>30091.040000000001</v>
      </c>
    </row>
    <row r="318" spans="2:20" s="3" customFormat="1" x14ac:dyDescent="0.2">
      <c r="B318" s="74" t="s">
        <v>94</v>
      </c>
      <c r="C318" s="76" t="s">
        <v>52</v>
      </c>
      <c r="D318" s="74" t="s">
        <v>23</v>
      </c>
      <c r="E318" s="74" t="s">
        <v>22</v>
      </c>
      <c r="F318" s="74" t="s">
        <v>21</v>
      </c>
      <c r="G318" s="73">
        <v>35925</v>
      </c>
      <c r="H318" s="73">
        <v>0</v>
      </c>
      <c r="I318" s="73">
        <v>25</v>
      </c>
      <c r="J318" s="73">
        <f t="shared" si="127"/>
        <v>1031.0474999999999</v>
      </c>
      <c r="K318" s="72">
        <f t="shared" si="128"/>
        <v>1092.1199999999999</v>
      </c>
      <c r="L318" s="72">
        <f t="shared" si="129"/>
        <v>2547.0825</v>
      </c>
      <c r="M318" s="73">
        <f t="shared" si="130"/>
        <v>2550.6749999999997</v>
      </c>
      <c r="N318" s="73">
        <f t="shared" si="114"/>
        <v>413.13749999999999</v>
      </c>
      <c r="O318" s="72">
        <v>1600</v>
      </c>
      <c r="P318" s="72">
        <f t="shared" si="131"/>
        <v>3748.1674999999996</v>
      </c>
      <c r="Q318" s="72">
        <f t="shared" si="132"/>
        <v>32176.8325</v>
      </c>
    </row>
    <row r="319" spans="2:20" s="3" customFormat="1" x14ac:dyDescent="0.2">
      <c r="B319" s="74" t="s">
        <v>93</v>
      </c>
      <c r="C319" s="76" t="s">
        <v>52</v>
      </c>
      <c r="D319" s="74" t="s">
        <v>23</v>
      </c>
      <c r="E319" s="74" t="s">
        <v>22</v>
      </c>
      <c r="F319" s="74" t="s">
        <v>35</v>
      </c>
      <c r="G319" s="73">
        <v>30000</v>
      </c>
      <c r="H319" s="73">
        <v>0</v>
      </c>
      <c r="I319" s="73">
        <v>25</v>
      </c>
      <c r="J319" s="73">
        <f t="shared" si="127"/>
        <v>861</v>
      </c>
      <c r="K319" s="72">
        <f t="shared" si="128"/>
        <v>912</v>
      </c>
      <c r="L319" s="72">
        <f t="shared" si="129"/>
        <v>2127</v>
      </c>
      <c r="M319" s="73">
        <f t="shared" si="130"/>
        <v>2130</v>
      </c>
      <c r="N319" s="73">
        <f t="shared" si="114"/>
        <v>345</v>
      </c>
      <c r="O319" s="72">
        <v>100</v>
      </c>
      <c r="P319" s="72">
        <f t="shared" si="131"/>
        <v>1898</v>
      </c>
      <c r="Q319" s="72">
        <f t="shared" si="132"/>
        <v>28102</v>
      </c>
    </row>
    <row r="320" spans="2:20" s="3" customFormat="1" x14ac:dyDescent="0.2">
      <c r="B320" s="75" t="s">
        <v>92</v>
      </c>
      <c r="C320" s="76" t="s">
        <v>52</v>
      </c>
      <c r="D320" s="74" t="s">
        <v>23</v>
      </c>
      <c r="E320" s="74" t="s">
        <v>22</v>
      </c>
      <c r="F320" s="74" t="s">
        <v>35</v>
      </c>
      <c r="G320" s="73">
        <v>35000</v>
      </c>
      <c r="H320" s="73">
        <v>0</v>
      </c>
      <c r="I320" s="73">
        <v>25</v>
      </c>
      <c r="J320" s="73">
        <f t="shared" si="127"/>
        <v>1004.5</v>
      </c>
      <c r="K320" s="72">
        <f t="shared" si="128"/>
        <v>1064</v>
      </c>
      <c r="L320" s="72">
        <f t="shared" si="129"/>
        <v>2481.5</v>
      </c>
      <c r="M320" s="73">
        <f t="shared" si="130"/>
        <v>2485</v>
      </c>
      <c r="N320" s="73">
        <f t="shared" si="114"/>
        <v>402.5</v>
      </c>
      <c r="O320" s="72">
        <v>100</v>
      </c>
      <c r="P320" s="72">
        <f t="shared" si="131"/>
        <v>2193.5</v>
      </c>
      <c r="Q320" s="72">
        <f t="shared" si="132"/>
        <v>32806.5</v>
      </c>
    </row>
    <row r="321" spans="2:17" s="3" customFormat="1" x14ac:dyDescent="0.2">
      <c r="B321" s="75" t="s">
        <v>91</v>
      </c>
      <c r="C321" s="76" t="s">
        <v>52</v>
      </c>
      <c r="D321" s="74" t="s">
        <v>23</v>
      </c>
      <c r="E321" s="74" t="s">
        <v>22</v>
      </c>
      <c r="F321" s="74" t="s">
        <v>21</v>
      </c>
      <c r="G321" s="73">
        <v>39000</v>
      </c>
      <c r="H321" s="73">
        <v>301.52</v>
      </c>
      <c r="I321" s="73">
        <v>25</v>
      </c>
      <c r="J321" s="73">
        <f t="shared" si="127"/>
        <v>1119.3</v>
      </c>
      <c r="K321" s="72">
        <f t="shared" si="128"/>
        <v>1185.5999999999999</v>
      </c>
      <c r="L321" s="72">
        <f t="shared" si="129"/>
        <v>2765.1000000000004</v>
      </c>
      <c r="M321" s="73">
        <f t="shared" si="130"/>
        <v>2768.9999999999995</v>
      </c>
      <c r="N321" s="73">
        <f t="shared" si="114"/>
        <v>448.5</v>
      </c>
      <c r="O321" s="72">
        <v>5592.41</v>
      </c>
      <c r="P321" s="72">
        <f t="shared" si="131"/>
        <v>8223.83</v>
      </c>
      <c r="Q321" s="72">
        <f t="shared" si="132"/>
        <v>30776.17</v>
      </c>
    </row>
    <row r="322" spans="2:17" s="3" customFormat="1" x14ac:dyDescent="0.2">
      <c r="B322" s="74" t="s">
        <v>90</v>
      </c>
      <c r="C322" s="76" t="s">
        <v>52</v>
      </c>
      <c r="D322" s="74" t="s">
        <v>23</v>
      </c>
      <c r="E322" s="74" t="s">
        <v>22</v>
      </c>
      <c r="F322" s="74" t="s">
        <v>21</v>
      </c>
      <c r="G322" s="73">
        <v>35000</v>
      </c>
      <c r="H322" s="73">
        <v>0</v>
      </c>
      <c r="I322" s="73">
        <v>25</v>
      </c>
      <c r="J322" s="73">
        <f t="shared" si="127"/>
        <v>1004.5</v>
      </c>
      <c r="K322" s="72">
        <f t="shared" si="128"/>
        <v>1064</v>
      </c>
      <c r="L322" s="72">
        <f t="shared" si="129"/>
        <v>2481.5</v>
      </c>
      <c r="M322" s="73">
        <f t="shared" si="130"/>
        <v>2485</v>
      </c>
      <c r="N322" s="73">
        <f t="shared" si="114"/>
        <v>402.5</v>
      </c>
      <c r="O322" s="72">
        <v>16521.71</v>
      </c>
      <c r="P322" s="72">
        <f t="shared" si="131"/>
        <v>18615.21</v>
      </c>
      <c r="Q322" s="72">
        <f t="shared" si="132"/>
        <v>16384.79</v>
      </c>
    </row>
    <row r="323" spans="2:17" s="3" customFormat="1" x14ac:dyDescent="0.2">
      <c r="B323" s="76" t="s">
        <v>89</v>
      </c>
      <c r="C323" s="76" t="s">
        <v>52</v>
      </c>
      <c r="D323" s="74" t="s">
        <v>88</v>
      </c>
      <c r="E323" s="74" t="s">
        <v>22</v>
      </c>
      <c r="F323" s="74" t="s">
        <v>35</v>
      </c>
      <c r="G323" s="73">
        <v>30000.15</v>
      </c>
      <c r="H323" s="73">
        <v>0</v>
      </c>
      <c r="I323" s="73">
        <v>25</v>
      </c>
      <c r="J323" s="73">
        <f t="shared" si="127"/>
        <v>861.00430500000004</v>
      </c>
      <c r="K323" s="72">
        <f t="shared" si="128"/>
        <v>912.00456000000008</v>
      </c>
      <c r="L323" s="72">
        <f t="shared" si="129"/>
        <v>2127.0106350000001</v>
      </c>
      <c r="M323" s="73">
        <f t="shared" si="130"/>
        <v>2130.0106499999997</v>
      </c>
      <c r="N323" s="73">
        <f t="shared" si="114"/>
        <v>345.00172500000002</v>
      </c>
      <c r="O323" s="72">
        <v>12226.63</v>
      </c>
      <c r="P323" s="72">
        <f t="shared" si="131"/>
        <v>14024.638864999999</v>
      </c>
      <c r="Q323" s="72">
        <f t="shared" si="132"/>
        <v>15975.511135000002</v>
      </c>
    </row>
    <row r="324" spans="2:17" s="3" customFormat="1" x14ac:dyDescent="0.2">
      <c r="B324" s="75" t="s">
        <v>87</v>
      </c>
      <c r="C324" s="74" t="s">
        <v>63</v>
      </c>
      <c r="D324" s="74" t="s">
        <v>86</v>
      </c>
      <c r="E324" s="74" t="s">
        <v>22</v>
      </c>
      <c r="F324" s="74" t="s">
        <v>21</v>
      </c>
      <c r="G324" s="73">
        <v>70000</v>
      </c>
      <c r="H324" s="73">
        <v>5368.45</v>
      </c>
      <c r="I324" s="73">
        <v>25</v>
      </c>
      <c r="J324" s="73">
        <f t="shared" si="127"/>
        <v>2009</v>
      </c>
      <c r="K324" s="72">
        <f t="shared" si="128"/>
        <v>2128</v>
      </c>
      <c r="L324" s="72">
        <f t="shared" si="129"/>
        <v>4963</v>
      </c>
      <c r="M324" s="73">
        <f t="shared" si="130"/>
        <v>4970</v>
      </c>
      <c r="N324" s="73">
        <f t="shared" si="114"/>
        <v>805</v>
      </c>
      <c r="O324" s="72">
        <v>11268</v>
      </c>
      <c r="P324" s="72">
        <f t="shared" si="131"/>
        <v>20798.45</v>
      </c>
      <c r="Q324" s="72">
        <f t="shared" si="132"/>
        <v>49201.55</v>
      </c>
    </row>
    <row r="325" spans="2:17" s="3" customFormat="1" x14ac:dyDescent="0.2">
      <c r="B325" s="75" t="s">
        <v>85</v>
      </c>
      <c r="C325" s="74" t="s">
        <v>63</v>
      </c>
      <c r="D325" s="74" t="s">
        <v>23</v>
      </c>
      <c r="E325" s="74" t="s">
        <v>22</v>
      </c>
      <c r="F325" s="74" t="s">
        <v>35</v>
      </c>
      <c r="G325" s="73">
        <v>35250</v>
      </c>
      <c r="H325" s="73">
        <v>0</v>
      </c>
      <c r="I325" s="73">
        <v>25</v>
      </c>
      <c r="J325" s="73">
        <f t="shared" si="127"/>
        <v>1011.675</v>
      </c>
      <c r="K325" s="72">
        <f t="shared" si="128"/>
        <v>1071.5999999999999</v>
      </c>
      <c r="L325" s="72">
        <f t="shared" si="129"/>
        <v>2499.2250000000004</v>
      </c>
      <c r="M325" s="73">
        <f t="shared" si="130"/>
        <v>2502.75</v>
      </c>
      <c r="N325" s="73">
        <f t="shared" si="114"/>
        <v>405.375</v>
      </c>
      <c r="O325" s="72">
        <v>5700</v>
      </c>
      <c r="P325" s="72">
        <f t="shared" si="131"/>
        <v>7808.2749999999996</v>
      </c>
      <c r="Q325" s="72">
        <f t="shared" si="132"/>
        <v>27441.724999999999</v>
      </c>
    </row>
    <row r="326" spans="2:17" s="3" customFormat="1" x14ac:dyDescent="0.2">
      <c r="B326" s="75" t="s">
        <v>84</v>
      </c>
      <c r="C326" s="74" t="s">
        <v>63</v>
      </c>
      <c r="D326" s="74" t="s">
        <v>23</v>
      </c>
      <c r="E326" s="74" t="s">
        <v>22</v>
      </c>
      <c r="F326" s="74" t="s">
        <v>21</v>
      </c>
      <c r="G326" s="73">
        <v>33000</v>
      </c>
      <c r="H326" s="73">
        <v>0</v>
      </c>
      <c r="I326" s="73">
        <v>25</v>
      </c>
      <c r="J326" s="73">
        <f t="shared" si="127"/>
        <v>947.1</v>
      </c>
      <c r="K326" s="72">
        <f t="shared" si="128"/>
        <v>1003.2</v>
      </c>
      <c r="L326" s="72">
        <f t="shared" si="129"/>
        <v>2339.7000000000003</v>
      </c>
      <c r="M326" s="73">
        <f t="shared" si="130"/>
        <v>2343</v>
      </c>
      <c r="N326" s="73">
        <f t="shared" si="114"/>
        <v>379.5</v>
      </c>
      <c r="O326" s="72">
        <v>3530.92</v>
      </c>
      <c r="P326" s="72">
        <f t="shared" si="131"/>
        <v>5506.22</v>
      </c>
      <c r="Q326" s="72">
        <f t="shared" si="132"/>
        <v>27493.78</v>
      </c>
    </row>
    <row r="327" spans="2:17" s="3" customFormat="1" x14ac:dyDescent="0.2">
      <c r="B327" s="75" t="s">
        <v>83</v>
      </c>
      <c r="C327" s="74" t="s">
        <v>63</v>
      </c>
      <c r="D327" s="74" t="s">
        <v>23</v>
      </c>
      <c r="E327" s="74" t="s">
        <v>22</v>
      </c>
      <c r="F327" s="74" t="s">
        <v>21</v>
      </c>
      <c r="G327" s="73">
        <v>40068.94</v>
      </c>
      <c r="H327" s="73">
        <v>452.38</v>
      </c>
      <c r="I327" s="73">
        <v>25</v>
      </c>
      <c r="J327" s="73">
        <f t="shared" si="127"/>
        <v>1149.978578</v>
      </c>
      <c r="K327" s="72">
        <f t="shared" si="128"/>
        <v>1218.0957760000001</v>
      </c>
      <c r="L327" s="72">
        <f t="shared" si="129"/>
        <v>2840.8878460000005</v>
      </c>
      <c r="M327" s="73">
        <f t="shared" si="130"/>
        <v>2844.8947399999997</v>
      </c>
      <c r="N327" s="73">
        <f t="shared" si="114"/>
        <v>460.79281000000003</v>
      </c>
      <c r="O327" s="72">
        <v>15911.12</v>
      </c>
      <c r="P327" s="72">
        <f t="shared" si="131"/>
        <v>18756.574354</v>
      </c>
      <c r="Q327" s="72">
        <f t="shared" si="132"/>
        <v>21312.365646000002</v>
      </c>
    </row>
    <row r="328" spans="2:17" s="3" customFormat="1" x14ac:dyDescent="0.2">
      <c r="B328" s="75" t="s">
        <v>82</v>
      </c>
      <c r="C328" s="74" t="s">
        <v>63</v>
      </c>
      <c r="D328" s="74" t="s">
        <v>81</v>
      </c>
      <c r="E328" s="74" t="s">
        <v>22</v>
      </c>
      <c r="F328" s="74" t="s">
        <v>35</v>
      </c>
      <c r="G328" s="73">
        <v>35000</v>
      </c>
      <c r="H328" s="73">
        <v>0</v>
      </c>
      <c r="I328" s="73">
        <v>25</v>
      </c>
      <c r="J328" s="73">
        <f t="shared" si="127"/>
        <v>1004.5</v>
      </c>
      <c r="K328" s="72">
        <f t="shared" si="128"/>
        <v>1064</v>
      </c>
      <c r="L328" s="72">
        <f t="shared" si="129"/>
        <v>2481.5</v>
      </c>
      <c r="M328" s="73">
        <f t="shared" si="130"/>
        <v>2485</v>
      </c>
      <c r="N328" s="73">
        <f t="shared" si="114"/>
        <v>402.5</v>
      </c>
      <c r="O328" s="72">
        <v>9985.43</v>
      </c>
      <c r="P328" s="72">
        <f t="shared" si="131"/>
        <v>12078.93</v>
      </c>
      <c r="Q328" s="72">
        <f t="shared" si="132"/>
        <v>22921.07</v>
      </c>
    </row>
    <row r="329" spans="2:17" s="3" customFormat="1" x14ac:dyDescent="0.2">
      <c r="B329" s="75" t="s">
        <v>80</v>
      </c>
      <c r="C329" s="74" t="s">
        <v>63</v>
      </c>
      <c r="D329" s="74" t="s">
        <v>23</v>
      </c>
      <c r="E329" s="74" t="s">
        <v>22</v>
      </c>
      <c r="F329" s="74" t="s">
        <v>21</v>
      </c>
      <c r="G329" s="73">
        <v>35000</v>
      </c>
      <c r="H329" s="73">
        <v>0</v>
      </c>
      <c r="I329" s="73">
        <v>25</v>
      </c>
      <c r="J329" s="73">
        <f t="shared" si="127"/>
        <v>1004.5</v>
      </c>
      <c r="K329" s="72">
        <f t="shared" si="128"/>
        <v>1064</v>
      </c>
      <c r="L329" s="72">
        <f t="shared" si="129"/>
        <v>2481.5</v>
      </c>
      <c r="M329" s="73">
        <f t="shared" si="130"/>
        <v>2485</v>
      </c>
      <c r="N329" s="73">
        <f t="shared" si="114"/>
        <v>402.5</v>
      </c>
      <c r="O329" s="72">
        <v>100</v>
      </c>
      <c r="P329" s="72">
        <f t="shared" si="131"/>
        <v>2193.5</v>
      </c>
      <c r="Q329" s="72">
        <f t="shared" si="132"/>
        <v>32806.5</v>
      </c>
    </row>
    <row r="330" spans="2:17" s="3" customFormat="1" x14ac:dyDescent="0.2">
      <c r="B330" s="74" t="s">
        <v>79</v>
      </c>
      <c r="C330" s="74" t="s">
        <v>63</v>
      </c>
      <c r="D330" s="74" t="s">
        <v>23</v>
      </c>
      <c r="E330" s="74" t="s">
        <v>22</v>
      </c>
      <c r="F330" s="74" t="s">
        <v>21</v>
      </c>
      <c r="G330" s="73">
        <v>35000</v>
      </c>
      <c r="H330" s="73">
        <v>0</v>
      </c>
      <c r="I330" s="73">
        <v>25</v>
      </c>
      <c r="J330" s="73">
        <f t="shared" si="127"/>
        <v>1004.5</v>
      </c>
      <c r="K330" s="72">
        <f t="shared" si="128"/>
        <v>1064</v>
      </c>
      <c r="L330" s="72">
        <f t="shared" si="129"/>
        <v>2481.5</v>
      </c>
      <c r="M330" s="73">
        <f t="shared" si="130"/>
        <v>2485</v>
      </c>
      <c r="N330" s="73">
        <f t="shared" ref="N330:N370" si="133">IF(G330&gt;77410,890.22,G330*1.15%)</f>
        <v>402.5</v>
      </c>
      <c r="O330" s="72">
        <v>16753.990000000002</v>
      </c>
      <c r="P330" s="72">
        <f t="shared" si="131"/>
        <v>18847.490000000002</v>
      </c>
      <c r="Q330" s="72">
        <f t="shared" si="132"/>
        <v>16152.509999999998</v>
      </c>
    </row>
    <row r="331" spans="2:17" s="3" customFormat="1" x14ac:dyDescent="0.2">
      <c r="B331" s="75" t="s">
        <v>78</v>
      </c>
      <c r="C331" s="74" t="s">
        <v>63</v>
      </c>
      <c r="D331" s="74" t="s">
        <v>23</v>
      </c>
      <c r="E331" s="74" t="s">
        <v>22</v>
      </c>
      <c r="F331" s="74" t="s">
        <v>35</v>
      </c>
      <c r="G331" s="73">
        <v>34000</v>
      </c>
      <c r="H331" s="73">
        <v>0</v>
      </c>
      <c r="I331" s="73">
        <v>25</v>
      </c>
      <c r="J331" s="73">
        <f t="shared" si="127"/>
        <v>975.8</v>
      </c>
      <c r="K331" s="72">
        <f t="shared" si="128"/>
        <v>1033.5999999999999</v>
      </c>
      <c r="L331" s="72">
        <f t="shared" si="129"/>
        <v>2410.6000000000004</v>
      </c>
      <c r="M331" s="73">
        <f t="shared" si="130"/>
        <v>2414</v>
      </c>
      <c r="N331" s="73">
        <f t="shared" si="133"/>
        <v>391</v>
      </c>
      <c r="O331" s="72">
        <v>100</v>
      </c>
      <c r="P331" s="72">
        <f t="shared" si="131"/>
        <v>2134.3999999999996</v>
      </c>
      <c r="Q331" s="72">
        <f t="shared" si="132"/>
        <v>31865.599999999999</v>
      </c>
    </row>
    <row r="332" spans="2:17" s="3" customFormat="1" x14ac:dyDescent="0.2">
      <c r="B332" s="75" t="s">
        <v>77</v>
      </c>
      <c r="C332" s="74" t="s">
        <v>63</v>
      </c>
      <c r="D332" s="74" t="s">
        <v>76</v>
      </c>
      <c r="E332" s="74" t="s">
        <v>22</v>
      </c>
      <c r="F332" s="74" t="s">
        <v>21</v>
      </c>
      <c r="G332" s="73">
        <v>45000</v>
      </c>
      <c r="H332" s="73">
        <v>1148.33</v>
      </c>
      <c r="I332" s="73">
        <v>25</v>
      </c>
      <c r="J332" s="73">
        <f t="shared" si="127"/>
        <v>1291.5</v>
      </c>
      <c r="K332" s="72">
        <f t="shared" si="128"/>
        <v>1368</v>
      </c>
      <c r="L332" s="72">
        <f t="shared" si="129"/>
        <v>3190.5</v>
      </c>
      <c r="M332" s="73">
        <f t="shared" si="130"/>
        <v>3194.9999999999995</v>
      </c>
      <c r="N332" s="73">
        <f t="shared" si="133"/>
        <v>517.5</v>
      </c>
      <c r="O332" s="72">
        <v>100</v>
      </c>
      <c r="P332" s="72">
        <f t="shared" si="131"/>
        <v>3932.83</v>
      </c>
      <c r="Q332" s="72">
        <f t="shared" si="132"/>
        <v>41067.17</v>
      </c>
    </row>
    <row r="333" spans="2:17" s="3" customFormat="1" x14ac:dyDescent="0.2">
      <c r="B333" s="75" t="s">
        <v>75</v>
      </c>
      <c r="C333" s="74" t="s">
        <v>63</v>
      </c>
      <c r="D333" s="74" t="s">
        <v>23</v>
      </c>
      <c r="E333" s="74" t="s">
        <v>22</v>
      </c>
      <c r="F333" s="74" t="s">
        <v>35</v>
      </c>
      <c r="G333" s="73">
        <v>35000</v>
      </c>
      <c r="H333" s="73">
        <v>0</v>
      </c>
      <c r="I333" s="73">
        <v>25</v>
      </c>
      <c r="J333" s="73">
        <f t="shared" si="127"/>
        <v>1004.5</v>
      </c>
      <c r="K333" s="72">
        <f t="shared" si="128"/>
        <v>1064</v>
      </c>
      <c r="L333" s="72">
        <f t="shared" si="129"/>
        <v>2481.5</v>
      </c>
      <c r="M333" s="73">
        <f t="shared" si="130"/>
        <v>2485</v>
      </c>
      <c r="N333" s="73">
        <f t="shared" si="133"/>
        <v>402.5</v>
      </c>
      <c r="O333" s="72">
        <v>1815.46</v>
      </c>
      <c r="P333" s="72">
        <f t="shared" si="131"/>
        <v>3908.96</v>
      </c>
      <c r="Q333" s="72">
        <f t="shared" si="132"/>
        <v>31091.040000000001</v>
      </c>
    </row>
    <row r="334" spans="2:17" s="3" customFormat="1" x14ac:dyDescent="0.2">
      <c r="B334" s="75" t="s">
        <v>74</v>
      </c>
      <c r="C334" s="74" t="s">
        <v>69</v>
      </c>
      <c r="D334" s="74" t="s">
        <v>23</v>
      </c>
      <c r="E334" s="74" t="s">
        <v>22</v>
      </c>
      <c r="F334" s="74" t="s">
        <v>21</v>
      </c>
      <c r="G334" s="73">
        <v>55000</v>
      </c>
      <c r="H334" s="73">
        <v>2302.36</v>
      </c>
      <c r="I334" s="73">
        <v>25</v>
      </c>
      <c r="J334" s="73">
        <f t="shared" si="127"/>
        <v>1578.5</v>
      </c>
      <c r="K334" s="72">
        <f t="shared" si="128"/>
        <v>1672</v>
      </c>
      <c r="L334" s="72">
        <f t="shared" si="129"/>
        <v>3899.5000000000005</v>
      </c>
      <c r="M334" s="73">
        <f t="shared" si="130"/>
        <v>3904.9999999999995</v>
      </c>
      <c r="N334" s="73">
        <f t="shared" si="133"/>
        <v>632.5</v>
      </c>
      <c r="O334" s="72">
        <v>2315.46</v>
      </c>
      <c r="P334" s="72">
        <f t="shared" si="131"/>
        <v>7893.3200000000006</v>
      </c>
      <c r="Q334" s="72">
        <f t="shared" si="132"/>
        <v>47106.68</v>
      </c>
    </row>
    <row r="335" spans="2:17" s="3" customFormat="1" x14ac:dyDescent="0.2">
      <c r="B335" s="75" t="s">
        <v>73</v>
      </c>
      <c r="C335" s="74" t="s">
        <v>69</v>
      </c>
      <c r="D335" s="74" t="s">
        <v>23</v>
      </c>
      <c r="E335" s="74" t="s">
        <v>22</v>
      </c>
      <c r="F335" s="74" t="s">
        <v>21</v>
      </c>
      <c r="G335" s="73">
        <v>35000</v>
      </c>
      <c r="H335" s="73">
        <v>0</v>
      </c>
      <c r="I335" s="73">
        <v>25</v>
      </c>
      <c r="J335" s="73">
        <f t="shared" si="127"/>
        <v>1004.5</v>
      </c>
      <c r="K335" s="72">
        <f t="shared" si="128"/>
        <v>1064</v>
      </c>
      <c r="L335" s="72">
        <f t="shared" si="129"/>
        <v>2481.5</v>
      </c>
      <c r="M335" s="73">
        <f t="shared" si="130"/>
        <v>2485</v>
      </c>
      <c r="N335" s="73">
        <f t="shared" si="133"/>
        <v>402.5</v>
      </c>
      <c r="O335" s="72">
        <v>1815.46</v>
      </c>
      <c r="P335" s="72">
        <f t="shared" si="131"/>
        <v>3908.96</v>
      </c>
      <c r="Q335" s="72">
        <f t="shared" si="132"/>
        <v>31091.040000000001</v>
      </c>
    </row>
    <row r="336" spans="2:17" s="3" customFormat="1" x14ac:dyDescent="0.2">
      <c r="B336" s="75" t="s">
        <v>72</v>
      </c>
      <c r="C336" s="74" t="s">
        <v>69</v>
      </c>
      <c r="D336" s="74" t="s">
        <v>23</v>
      </c>
      <c r="E336" s="74" t="s">
        <v>22</v>
      </c>
      <c r="F336" s="74" t="s">
        <v>21</v>
      </c>
      <c r="G336" s="73">
        <v>35000</v>
      </c>
      <c r="H336" s="73">
        <v>0</v>
      </c>
      <c r="I336" s="73">
        <v>25</v>
      </c>
      <c r="J336" s="73">
        <f t="shared" si="127"/>
        <v>1004.5</v>
      </c>
      <c r="K336" s="72">
        <f t="shared" si="128"/>
        <v>1064</v>
      </c>
      <c r="L336" s="72">
        <f t="shared" si="129"/>
        <v>2481.5</v>
      </c>
      <c r="M336" s="73">
        <f t="shared" si="130"/>
        <v>2485</v>
      </c>
      <c r="N336" s="73">
        <f t="shared" si="133"/>
        <v>402.5</v>
      </c>
      <c r="O336" s="72">
        <v>1815.46</v>
      </c>
      <c r="P336" s="72">
        <f t="shared" si="131"/>
        <v>3908.96</v>
      </c>
      <c r="Q336" s="72">
        <f t="shared" si="132"/>
        <v>31091.040000000001</v>
      </c>
    </row>
    <row r="337" spans="2:17" s="3" customFormat="1" x14ac:dyDescent="0.2">
      <c r="B337" s="75" t="s">
        <v>71</v>
      </c>
      <c r="C337" s="74" t="s">
        <v>69</v>
      </c>
      <c r="D337" s="74" t="s">
        <v>23</v>
      </c>
      <c r="E337" s="74" t="s">
        <v>22</v>
      </c>
      <c r="F337" s="74" t="s">
        <v>21</v>
      </c>
      <c r="G337" s="73">
        <v>30000</v>
      </c>
      <c r="H337" s="73">
        <v>0</v>
      </c>
      <c r="I337" s="73">
        <v>25</v>
      </c>
      <c r="J337" s="73">
        <f t="shared" si="127"/>
        <v>861</v>
      </c>
      <c r="K337" s="72">
        <f t="shared" si="128"/>
        <v>912</v>
      </c>
      <c r="L337" s="72">
        <f t="shared" si="129"/>
        <v>2127</v>
      </c>
      <c r="M337" s="73">
        <f t="shared" si="130"/>
        <v>2130</v>
      </c>
      <c r="N337" s="73">
        <f t="shared" si="133"/>
        <v>345</v>
      </c>
      <c r="O337" s="72">
        <v>17065.45</v>
      </c>
      <c r="P337" s="72">
        <f t="shared" si="131"/>
        <v>18863.45</v>
      </c>
      <c r="Q337" s="72">
        <f t="shared" si="132"/>
        <v>11136.55</v>
      </c>
    </row>
    <row r="338" spans="2:17" s="3" customFormat="1" x14ac:dyDescent="0.2">
      <c r="B338" s="75" t="s">
        <v>70</v>
      </c>
      <c r="C338" s="74" t="s">
        <v>69</v>
      </c>
      <c r="D338" s="74" t="s">
        <v>23</v>
      </c>
      <c r="E338" s="74" t="s">
        <v>22</v>
      </c>
      <c r="F338" s="74" t="s">
        <v>21</v>
      </c>
      <c r="G338" s="73">
        <v>30000</v>
      </c>
      <c r="H338" s="73">
        <v>0</v>
      </c>
      <c r="I338" s="73">
        <v>25</v>
      </c>
      <c r="J338" s="73">
        <f t="shared" si="127"/>
        <v>861</v>
      </c>
      <c r="K338" s="72">
        <f t="shared" si="128"/>
        <v>912</v>
      </c>
      <c r="L338" s="72">
        <f t="shared" si="129"/>
        <v>2127</v>
      </c>
      <c r="M338" s="73">
        <f t="shared" si="130"/>
        <v>2130</v>
      </c>
      <c r="N338" s="73">
        <f t="shared" si="133"/>
        <v>345</v>
      </c>
      <c r="O338" s="72">
        <v>100</v>
      </c>
      <c r="P338" s="72">
        <f t="shared" si="131"/>
        <v>1898</v>
      </c>
      <c r="Q338" s="72">
        <f t="shared" si="132"/>
        <v>28102</v>
      </c>
    </row>
    <row r="339" spans="2:17" s="3" customFormat="1" x14ac:dyDescent="0.2">
      <c r="B339" s="75" t="s">
        <v>68</v>
      </c>
      <c r="C339" s="74" t="s">
        <v>57</v>
      </c>
      <c r="D339" s="74" t="s">
        <v>67</v>
      </c>
      <c r="E339" s="74" t="s">
        <v>22</v>
      </c>
      <c r="F339" s="74" t="s">
        <v>35</v>
      </c>
      <c r="G339" s="73">
        <v>35000</v>
      </c>
      <c r="H339" s="73">
        <v>0</v>
      </c>
      <c r="I339" s="73">
        <v>25</v>
      </c>
      <c r="J339" s="73">
        <f t="shared" si="127"/>
        <v>1004.5</v>
      </c>
      <c r="K339" s="72">
        <f t="shared" si="128"/>
        <v>1064</v>
      </c>
      <c r="L339" s="72">
        <f t="shared" si="129"/>
        <v>2481.5</v>
      </c>
      <c r="M339" s="73">
        <f t="shared" si="130"/>
        <v>2485</v>
      </c>
      <c r="N339" s="73">
        <f t="shared" si="133"/>
        <v>402.5</v>
      </c>
      <c r="O339" s="72">
        <v>11627.96</v>
      </c>
      <c r="P339" s="72">
        <f t="shared" si="131"/>
        <v>13721.46</v>
      </c>
      <c r="Q339" s="72">
        <f t="shared" si="132"/>
        <v>21278.54</v>
      </c>
    </row>
    <row r="340" spans="2:17" s="3" customFormat="1" x14ac:dyDescent="0.2">
      <c r="B340" s="74" t="s">
        <v>66</v>
      </c>
      <c r="C340" s="74" t="s">
        <v>57</v>
      </c>
      <c r="D340" s="74" t="s">
        <v>23</v>
      </c>
      <c r="E340" s="74" t="s">
        <v>22</v>
      </c>
      <c r="F340" s="74" t="s">
        <v>35</v>
      </c>
      <c r="G340" s="73">
        <v>35400</v>
      </c>
      <c r="H340" s="73">
        <v>0</v>
      </c>
      <c r="I340" s="73">
        <v>25</v>
      </c>
      <c r="J340" s="73">
        <f t="shared" si="127"/>
        <v>1015.98</v>
      </c>
      <c r="K340" s="72">
        <f t="shared" si="128"/>
        <v>1076.1600000000001</v>
      </c>
      <c r="L340" s="72">
        <f t="shared" si="129"/>
        <v>2509.86</v>
      </c>
      <c r="M340" s="73">
        <f t="shared" si="130"/>
        <v>2513.3999999999996</v>
      </c>
      <c r="N340" s="73">
        <f t="shared" si="133"/>
        <v>407.09999999999997</v>
      </c>
      <c r="O340" s="72">
        <v>1100</v>
      </c>
      <c r="P340" s="72">
        <f t="shared" si="131"/>
        <v>3217.1400000000003</v>
      </c>
      <c r="Q340" s="72">
        <f t="shared" si="132"/>
        <v>32182.86</v>
      </c>
    </row>
    <row r="341" spans="2:17" s="3" customFormat="1" x14ac:dyDescent="0.2">
      <c r="B341" s="75" t="s">
        <v>65</v>
      </c>
      <c r="C341" s="74" t="s">
        <v>57</v>
      </c>
      <c r="D341" s="74" t="s">
        <v>23</v>
      </c>
      <c r="E341" s="74" t="s">
        <v>22</v>
      </c>
      <c r="F341" s="74" t="s">
        <v>21</v>
      </c>
      <c r="G341" s="73">
        <v>35000</v>
      </c>
      <c r="H341" s="73">
        <v>0</v>
      </c>
      <c r="I341" s="73">
        <v>25</v>
      </c>
      <c r="J341" s="73">
        <f t="shared" si="127"/>
        <v>1004.5</v>
      </c>
      <c r="K341" s="72">
        <f t="shared" si="128"/>
        <v>1064</v>
      </c>
      <c r="L341" s="72">
        <f t="shared" si="129"/>
        <v>2481.5</v>
      </c>
      <c r="M341" s="73">
        <f t="shared" si="130"/>
        <v>2485</v>
      </c>
      <c r="N341" s="73">
        <f t="shared" si="133"/>
        <v>402.5</v>
      </c>
      <c r="O341" s="72">
        <v>20251.48</v>
      </c>
      <c r="P341" s="72">
        <f t="shared" si="131"/>
        <v>22344.98</v>
      </c>
      <c r="Q341" s="72">
        <f t="shared" si="132"/>
        <v>12655.02</v>
      </c>
    </row>
    <row r="342" spans="2:17" s="3" customFormat="1" x14ac:dyDescent="0.2">
      <c r="B342" s="75" t="s">
        <v>64</v>
      </c>
      <c r="C342" s="74" t="s">
        <v>63</v>
      </c>
      <c r="D342" s="74" t="s">
        <v>23</v>
      </c>
      <c r="E342" s="74" t="s">
        <v>22</v>
      </c>
      <c r="F342" s="74" t="s">
        <v>21</v>
      </c>
      <c r="G342" s="73">
        <v>35000</v>
      </c>
      <c r="H342" s="73">
        <v>0</v>
      </c>
      <c r="I342" s="73">
        <v>25</v>
      </c>
      <c r="J342" s="73">
        <f t="shared" si="127"/>
        <v>1004.5</v>
      </c>
      <c r="K342" s="72">
        <f t="shared" si="128"/>
        <v>1064</v>
      </c>
      <c r="L342" s="72">
        <f t="shared" ref="L342:L370" si="134">G342*7.09%</f>
        <v>2481.5</v>
      </c>
      <c r="M342" s="73">
        <f t="shared" ref="M342:M370" si="135">G342*7.1%</f>
        <v>2485</v>
      </c>
      <c r="N342" s="73">
        <f t="shared" si="133"/>
        <v>402.5</v>
      </c>
      <c r="O342" s="72">
        <v>1815.46</v>
      </c>
      <c r="P342" s="72">
        <f t="shared" ref="P342:P370" si="136">H342+I342+J342+K342+O342</f>
        <v>3908.96</v>
      </c>
      <c r="Q342" s="72">
        <f t="shared" ref="Q342:Q370" si="137">G342-P342</f>
        <v>31091.040000000001</v>
      </c>
    </row>
    <row r="343" spans="2:17" s="3" customFormat="1" x14ac:dyDescent="0.2">
      <c r="B343" s="75" t="s">
        <v>62</v>
      </c>
      <c r="C343" s="74" t="s">
        <v>57</v>
      </c>
      <c r="D343" s="74" t="s">
        <v>23</v>
      </c>
      <c r="E343" s="74" t="s">
        <v>22</v>
      </c>
      <c r="F343" s="74" t="s">
        <v>35</v>
      </c>
      <c r="G343" s="73">
        <v>30000</v>
      </c>
      <c r="H343" s="73">
        <v>0</v>
      </c>
      <c r="I343" s="73">
        <v>25</v>
      </c>
      <c r="J343" s="73">
        <f t="shared" ref="J343:J370" si="138">IF(G343&lt;=$I$379*$J$379,G343*$F$386,($I$379*$J$379)*$F$386)</f>
        <v>861</v>
      </c>
      <c r="K343" s="72">
        <f t="shared" ref="K343:K370" si="139">IF(G343&lt;=$I$380*$J$380,G343*$F$387,($I$380*$J$380)*$F$387)</f>
        <v>912</v>
      </c>
      <c r="L343" s="72">
        <f t="shared" si="134"/>
        <v>2127</v>
      </c>
      <c r="M343" s="73">
        <f t="shared" si="135"/>
        <v>2130</v>
      </c>
      <c r="N343" s="73">
        <f t="shared" si="133"/>
        <v>345</v>
      </c>
      <c r="O343" s="72">
        <v>100</v>
      </c>
      <c r="P343" s="72">
        <f t="shared" si="136"/>
        <v>1898</v>
      </c>
      <c r="Q343" s="72">
        <f t="shared" si="137"/>
        <v>28102</v>
      </c>
    </row>
    <row r="344" spans="2:17" s="3" customFormat="1" x14ac:dyDescent="0.2">
      <c r="B344" s="75" t="s">
        <v>61</v>
      </c>
      <c r="C344" s="74" t="s">
        <v>57</v>
      </c>
      <c r="D344" s="74" t="s">
        <v>23</v>
      </c>
      <c r="E344" s="74" t="s">
        <v>22</v>
      </c>
      <c r="F344" s="74" t="s">
        <v>21</v>
      </c>
      <c r="G344" s="73">
        <v>30000</v>
      </c>
      <c r="H344" s="73">
        <v>0</v>
      </c>
      <c r="I344" s="73">
        <v>25</v>
      </c>
      <c r="J344" s="73">
        <f t="shared" si="138"/>
        <v>861</v>
      </c>
      <c r="K344" s="72">
        <f t="shared" si="139"/>
        <v>912</v>
      </c>
      <c r="L344" s="72">
        <f t="shared" si="134"/>
        <v>2127</v>
      </c>
      <c r="M344" s="73">
        <f t="shared" si="135"/>
        <v>2130</v>
      </c>
      <c r="N344" s="73">
        <f t="shared" si="133"/>
        <v>345</v>
      </c>
      <c r="O344" s="72">
        <v>7147.03</v>
      </c>
      <c r="P344" s="72">
        <f t="shared" si="136"/>
        <v>8945.0299999999988</v>
      </c>
      <c r="Q344" s="72">
        <f t="shared" si="137"/>
        <v>21054.97</v>
      </c>
    </row>
    <row r="345" spans="2:17" s="3" customFormat="1" x14ac:dyDescent="0.2">
      <c r="B345" s="75" t="s">
        <v>60</v>
      </c>
      <c r="C345" s="74" t="s">
        <v>57</v>
      </c>
      <c r="D345" s="74" t="s">
        <v>23</v>
      </c>
      <c r="E345" s="74" t="s">
        <v>22</v>
      </c>
      <c r="F345" s="74" t="s">
        <v>35</v>
      </c>
      <c r="G345" s="73">
        <v>35000</v>
      </c>
      <c r="H345" s="73">
        <v>0</v>
      </c>
      <c r="I345" s="73">
        <v>25</v>
      </c>
      <c r="J345" s="73">
        <f t="shared" si="138"/>
        <v>1004.5</v>
      </c>
      <c r="K345" s="72">
        <f t="shared" si="139"/>
        <v>1064</v>
      </c>
      <c r="L345" s="72">
        <f t="shared" si="134"/>
        <v>2481.5</v>
      </c>
      <c r="M345" s="73">
        <f t="shared" si="135"/>
        <v>2485</v>
      </c>
      <c r="N345" s="73">
        <f t="shared" si="133"/>
        <v>402.5</v>
      </c>
      <c r="O345" s="72">
        <v>16464.77</v>
      </c>
      <c r="P345" s="72">
        <f t="shared" si="136"/>
        <v>18558.27</v>
      </c>
      <c r="Q345" s="72">
        <f t="shared" si="137"/>
        <v>16441.73</v>
      </c>
    </row>
    <row r="346" spans="2:17" s="3" customFormat="1" x14ac:dyDescent="0.2">
      <c r="B346" s="74" t="s">
        <v>59</v>
      </c>
      <c r="C346" s="74" t="s">
        <v>57</v>
      </c>
      <c r="D346" s="74" t="s">
        <v>23</v>
      </c>
      <c r="E346" s="74" t="s">
        <v>22</v>
      </c>
      <c r="F346" s="74" t="s">
        <v>21</v>
      </c>
      <c r="G346" s="73">
        <v>35400</v>
      </c>
      <c r="H346" s="73">
        <v>0</v>
      </c>
      <c r="I346" s="73">
        <v>25</v>
      </c>
      <c r="J346" s="73">
        <f t="shared" si="138"/>
        <v>1015.98</v>
      </c>
      <c r="K346" s="72">
        <f t="shared" si="139"/>
        <v>1076.1600000000001</v>
      </c>
      <c r="L346" s="72">
        <f t="shared" si="134"/>
        <v>2509.86</v>
      </c>
      <c r="M346" s="73">
        <f t="shared" si="135"/>
        <v>2513.3999999999996</v>
      </c>
      <c r="N346" s="73">
        <f t="shared" si="133"/>
        <v>407.09999999999997</v>
      </c>
      <c r="O346" s="72">
        <v>12076.57</v>
      </c>
      <c r="P346" s="72">
        <f t="shared" si="136"/>
        <v>14193.71</v>
      </c>
      <c r="Q346" s="72">
        <f t="shared" si="137"/>
        <v>21206.29</v>
      </c>
    </row>
    <row r="347" spans="2:17" s="3" customFormat="1" x14ac:dyDescent="0.2">
      <c r="B347" s="75" t="s">
        <v>58</v>
      </c>
      <c r="C347" s="74" t="s">
        <v>57</v>
      </c>
      <c r="D347" s="74" t="s">
        <v>23</v>
      </c>
      <c r="E347" s="74" t="s">
        <v>22</v>
      </c>
      <c r="F347" s="74" t="s">
        <v>21</v>
      </c>
      <c r="G347" s="73">
        <v>30000</v>
      </c>
      <c r="H347" s="73">
        <v>0</v>
      </c>
      <c r="I347" s="73">
        <v>25</v>
      </c>
      <c r="J347" s="73">
        <f t="shared" si="138"/>
        <v>861</v>
      </c>
      <c r="K347" s="72">
        <f t="shared" si="139"/>
        <v>912</v>
      </c>
      <c r="L347" s="72">
        <f t="shared" si="134"/>
        <v>2127</v>
      </c>
      <c r="M347" s="73">
        <f t="shared" si="135"/>
        <v>2130</v>
      </c>
      <c r="N347" s="73">
        <f t="shared" si="133"/>
        <v>345</v>
      </c>
      <c r="O347" s="72">
        <v>13152.66</v>
      </c>
      <c r="P347" s="72">
        <f t="shared" si="136"/>
        <v>14950.66</v>
      </c>
      <c r="Q347" s="72">
        <f t="shared" si="137"/>
        <v>15049.34</v>
      </c>
    </row>
    <row r="348" spans="2:17" s="3" customFormat="1" x14ac:dyDescent="0.2">
      <c r="B348" s="75" t="s">
        <v>56</v>
      </c>
      <c r="C348" s="74" t="s">
        <v>54</v>
      </c>
      <c r="D348" s="74" t="s">
        <v>23</v>
      </c>
      <c r="E348" s="74" t="s">
        <v>22</v>
      </c>
      <c r="F348" s="74" t="s">
        <v>21</v>
      </c>
      <c r="G348" s="73">
        <v>40000</v>
      </c>
      <c r="H348" s="73">
        <v>442.65</v>
      </c>
      <c r="I348" s="73">
        <v>25</v>
      </c>
      <c r="J348" s="73">
        <f t="shared" si="138"/>
        <v>1148</v>
      </c>
      <c r="K348" s="72">
        <f t="shared" si="139"/>
        <v>1216</v>
      </c>
      <c r="L348" s="72">
        <f t="shared" si="134"/>
        <v>2836</v>
      </c>
      <c r="M348" s="73">
        <f t="shared" si="135"/>
        <v>2839.9999999999995</v>
      </c>
      <c r="N348" s="73">
        <f t="shared" si="133"/>
        <v>460</v>
      </c>
      <c r="O348" s="72">
        <v>500</v>
      </c>
      <c r="P348" s="72">
        <f t="shared" si="136"/>
        <v>3331.65</v>
      </c>
      <c r="Q348" s="72">
        <f t="shared" si="137"/>
        <v>36668.35</v>
      </c>
    </row>
    <row r="349" spans="2:17" s="3" customFormat="1" x14ac:dyDescent="0.2">
      <c r="B349" s="75" t="s">
        <v>55</v>
      </c>
      <c r="C349" s="74" t="s">
        <v>54</v>
      </c>
      <c r="D349" s="74" t="s">
        <v>23</v>
      </c>
      <c r="E349" s="74" t="s">
        <v>22</v>
      </c>
      <c r="F349" s="74" t="s">
        <v>21</v>
      </c>
      <c r="G349" s="73">
        <v>45000</v>
      </c>
      <c r="H349" s="73">
        <v>890.86</v>
      </c>
      <c r="I349" s="73">
        <v>25</v>
      </c>
      <c r="J349" s="73">
        <f t="shared" si="138"/>
        <v>1291.5</v>
      </c>
      <c r="K349" s="72">
        <f t="shared" si="139"/>
        <v>1368</v>
      </c>
      <c r="L349" s="72">
        <f t="shared" si="134"/>
        <v>3190.5</v>
      </c>
      <c r="M349" s="73">
        <f t="shared" si="135"/>
        <v>3194.9999999999995</v>
      </c>
      <c r="N349" s="73">
        <f t="shared" si="133"/>
        <v>517.5</v>
      </c>
      <c r="O349" s="72">
        <v>1816.46</v>
      </c>
      <c r="P349" s="72">
        <f t="shared" si="136"/>
        <v>5391.82</v>
      </c>
      <c r="Q349" s="72">
        <f t="shared" si="137"/>
        <v>39608.18</v>
      </c>
    </row>
    <row r="350" spans="2:17" s="3" customFormat="1" x14ac:dyDescent="0.2">
      <c r="B350" s="74" t="s">
        <v>53</v>
      </c>
      <c r="C350" s="76" t="s">
        <v>52</v>
      </c>
      <c r="D350" s="74" t="s">
        <v>51</v>
      </c>
      <c r="E350" s="74" t="s">
        <v>22</v>
      </c>
      <c r="F350" s="74" t="s">
        <v>21</v>
      </c>
      <c r="G350" s="73">
        <v>70000</v>
      </c>
      <c r="H350" s="73">
        <v>5025.3599999999997</v>
      </c>
      <c r="I350" s="73">
        <v>25</v>
      </c>
      <c r="J350" s="73">
        <f t="shared" si="138"/>
        <v>2009</v>
      </c>
      <c r="K350" s="72">
        <f t="shared" si="139"/>
        <v>2128</v>
      </c>
      <c r="L350" s="72">
        <f t="shared" si="134"/>
        <v>4963</v>
      </c>
      <c r="M350" s="73">
        <f t="shared" si="135"/>
        <v>4970</v>
      </c>
      <c r="N350" s="73">
        <f t="shared" si="133"/>
        <v>805</v>
      </c>
      <c r="O350" s="72">
        <v>1815.46</v>
      </c>
      <c r="P350" s="72">
        <f t="shared" si="136"/>
        <v>11002.82</v>
      </c>
      <c r="Q350" s="72">
        <f t="shared" si="137"/>
        <v>58997.18</v>
      </c>
    </row>
    <row r="351" spans="2:17" s="3" customFormat="1" x14ac:dyDescent="0.2">
      <c r="B351" s="74" t="s">
        <v>50</v>
      </c>
      <c r="C351" s="74" t="s">
        <v>42</v>
      </c>
      <c r="D351" s="74" t="s">
        <v>49</v>
      </c>
      <c r="E351" s="74" t="s">
        <v>22</v>
      </c>
      <c r="F351" s="74" t="s">
        <v>21</v>
      </c>
      <c r="G351" s="73">
        <v>42000</v>
      </c>
      <c r="H351" s="73">
        <v>724.92</v>
      </c>
      <c r="I351" s="73">
        <v>25</v>
      </c>
      <c r="J351" s="73">
        <f t="shared" si="138"/>
        <v>1205.4000000000001</v>
      </c>
      <c r="K351" s="72">
        <f t="shared" si="139"/>
        <v>1276.8</v>
      </c>
      <c r="L351" s="72">
        <f t="shared" si="134"/>
        <v>2977.8</v>
      </c>
      <c r="M351" s="73">
        <f t="shared" si="135"/>
        <v>2981.9999999999995</v>
      </c>
      <c r="N351" s="73">
        <f t="shared" si="133"/>
        <v>483</v>
      </c>
      <c r="O351" s="72">
        <v>100</v>
      </c>
      <c r="P351" s="72">
        <f t="shared" si="136"/>
        <v>3332.12</v>
      </c>
      <c r="Q351" s="72">
        <f t="shared" si="137"/>
        <v>38667.879999999997</v>
      </c>
    </row>
    <row r="352" spans="2:17" s="3" customFormat="1" ht="12" customHeight="1" x14ac:dyDescent="0.2">
      <c r="B352" s="75" t="s">
        <v>48</v>
      </c>
      <c r="C352" s="74" t="s">
        <v>42</v>
      </c>
      <c r="D352" s="74" t="s">
        <v>23</v>
      </c>
      <c r="E352" s="74" t="s">
        <v>22</v>
      </c>
      <c r="F352" s="74" t="s">
        <v>21</v>
      </c>
      <c r="G352" s="73">
        <v>41000</v>
      </c>
      <c r="H352" s="73">
        <v>69.150000000000006</v>
      </c>
      <c r="I352" s="73">
        <v>25</v>
      </c>
      <c r="J352" s="73">
        <f t="shared" si="138"/>
        <v>1176.7</v>
      </c>
      <c r="K352" s="72">
        <f t="shared" si="139"/>
        <v>1246.4000000000001</v>
      </c>
      <c r="L352" s="72">
        <f t="shared" si="134"/>
        <v>2906.9</v>
      </c>
      <c r="M352" s="73">
        <f t="shared" si="135"/>
        <v>2910.9999999999995</v>
      </c>
      <c r="N352" s="73">
        <f t="shared" si="133"/>
        <v>471.5</v>
      </c>
      <c r="O352" s="72">
        <v>3530.92</v>
      </c>
      <c r="P352" s="72">
        <f t="shared" si="136"/>
        <v>6048.17</v>
      </c>
      <c r="Q352" s="72">
        <f t="shared" si="137"/>
        <v>34951.83</v>
      </c>
    </row>
    <row r="353" spans="2:17" s="3" customFormat="1" x14ac:dyDescent="0.2">
      <c r="B353" s="75" t="s">
        <v>47</v>
      </c>
      <c r="C353" s="74" t="s">
        <v>42</v>
      </c>
      <c r="D353" s="74" t="s">
        <v>23</v>
      </c>
      <c r="E353" s="74" t="s">
        <v>22</v>
      </c>
      <c r="F353" s="74" t="s">
        <v>21</v>
      </c>
      <c r="G353" s="73">
        <v>30000</v>
      </c>
      <c r="H353" s="73">
        <v>0</v>
      </c>
      <c r="I353" s="73">
        <v>25</v>
      </c>
      <c r="J353" s="73">
        <f t="shared" si="138"/>
        <v>861</v>
      </c>
      <c r="K353" s="72">
        <f t="shared" si="139"/>
        <v>912</v>
      </c>
      <c r="L353" s="72">
        <f t="shared" si="134"/>
        <v>2127</v>
      </c>
      <c r="M353" s="73">
        <f t="shared" si="135"/>
        <v>2130</v>
      </c>
      <c r="N353" s="73">
        <f t="shared" si="133"/>
        <v>345</v>
      </c>
      <c r="O353" s="72">
        <v>11642.49</v>
      </c>
      <c r="P353" s="72">
        <f t="shared" si="136"/>
        <v>13440.49</v>
      </c>
      <c r="Q353" s="72">
        <f t="shared" si="137"/>
        <v>16559.510000000002</v>
      </c>
    </row>
    <row r="354" spans="2:17" s="3" customFormat="1" x14ac:dyDescent="0.2">
      <c r="B354" s="74" t="s">
        <v>46</v>
      </c>
      <c r="C354" s="74" t="s">
        <v>42</v>
      </c>
      <c r="D354" s="74" t="s">
        <v>23</v>
      </c>
      <c r="E354" s="74" t="s">
        <v>22</v>
      </c>
      <c r="F354" s="74" t="s">
        <v>21</v>
      </c>
      <c r="G354" s="73">
        <v>35000</v>
      </c>
      <c r="H354" s="73">
        <v>0</v>
      </c>
      <c r="I354" s="73">
        <v>25</v>
      </c>
      <c r="J354" s="73">
        <f t="shared" si="138"/>
        <v>1004.5</v>
      </c>
      <c r="K354" s="72">
        <f t="shared" si="139"/>
        <v>1064</v>
      </c>
      <c r="L354" s="72">
        <f t="shared" si="134"/>
        <v>2481.5</v>
      </c>
      <c r="M354" s="73">
        <f t="shared" si="135"/>
        <v>2485</v>
      </c>
      <c r="N354" s="73">
        <f t="shared" si="133"/>
        <v>402.5</v>
      </c>
      <c r="O354" s="72">
        <v>100</v>
      </c>
      <c r="P354" s="72">
        <f t="shared" si="136"/>
        <v>2193.5</v>
      </c>
      <c r="Q354" s="72">
        <f t="shared" si="137"/>
        <v>32806.5</v>
      </c>
    </row>
    <row r="355" spans="2:17" s="3" customFormat="1" x14ac:dyDescent="0.2">
      <c r="B355" s="74" t="s">
        <v>45</v>
      </c>
      <c r="C355" s="74" t="s">
        <v>42</v>
      </c>
      <c r="D355" s="74" t="s">
        <v>23</v>
      </c>
      <c r="E355" s="74" t="s">
        <v>22</v>
      </c>
      <c r="F355" s="74" t="s">
        <v>35</v>
      </c>
      <c r="G355" s="73">
        <v>30150</v>
      </c>
      <c r="H355" s="73">
        <v>0</v>
      </c>
      <c r="I355" s="73">
        <v>25</v>
      </c>
      <c r="J355" s="73">
        <f t="shared" si="138"/>
        <v>865.30499999999995</v>
      </c>
      <c r="K355" s="72">
        <f t="shared" si="139"/>
        <v>916.56</v>
      </c>
      <c r="L355" s="72">
        <f t="shared" si="134"/>
        <v>2137.6350000000002</v>
      </c>
      <c r="M355" s="73">
        <f t="shared" si="135"/>
        <v>2140.6499999999996</v>
      </c>
      <c r="N355" s="73">
        <f t="shared" si="133"/>
        <v>346.72499999999997</v>
      </c>
      <c r="O355" s="72">
        <v>100</v>
      </c>
      <c r="P355" s="72">
        <f t="shared" si="136"/>
        <v>1906.8649999999998</v>
      </c>
      <c r="Q355" s="72">
        <f t="shared" si="137"/>
        <v>28243.135000000002</v>
      </c>
    </row>
    <row r="356" spans="2:17" s="3" customFormat="1" x14ac:dyDescent="0.2">
      <c r="B356" s="74" t="s">
        <v>44</v>
      </c>
      <c r="C356" s="74" t="s">
        <v>42</v>
      </c>
      <c r="D356" s="74" t="s">
        <v>23</v>
      </c>
      <c r="E356" s="74" t="s">
        <v>22</v>
      </c>
      <c r="F356" s="74" t="s">
        <v>35</v>
      </c>
      <c r="G356" s="73">
        <v>30000</v>
      </c>
      <c r="H356" s="73">
        <v>0</v>
      </c>
      <c r="I356" s="73">
        <v>25</v>
      </c>
      <c r="J356" s="73">
        <f t="shared" si="138"/>
        <v>861</v>
      </c>
      <c r="K356" s="72">
        <f t="shared" si="139"/>
        <v>912</v>
      </c>
      <c r="L356" s="72">
        <f t="shared" si="134"/>
        <v>2127</v>
      </c>
      <c r="M356" s="73">
        <f t="shared" si="135"/>
        <v>2130</v>
      </c>
      <c r="N356" s="73">
        <f t="shared" si="133"/>
        <v>345</v>
      </c>
      <c r="O356" s="72">
        <v>100</v>
      </c>
      <c r="P356" s="72">
        <f t="shared" si="136"/>
        <v>1898</v>
      </c>
      <c r="Q356" s="72">
        <f t="shared" si="137"/>
        <v>28102</v>
      </c>
    </row>
    <row r="357" spans="2:17" s="3" customFormat="1" x14ac:dyDescent="0.2">
      <c r="B357" s="75" t="s">
        <v>43</v>
      </c>
      <c r="C357" s="74" t="s">
        <v>42</v>
      </c>
      <c r="D357" s="74" t="s">
        <v>23</v>
      </c>
      <c r="E357" s="74" t="s">
        <v>22</v>
      </c>
      <c r="F357" s="74" t="s">
        <v>35</v>
      </c>
      <c r="G357" s="73">
        <v>35000</v>
      </c>
      <c r="H357" s="73">
        <v>0</v>
      </c>
      <c r="I357" s="73">
        <v>25</v>
      </c>
      <c r="J357" s="73">
        <f t="shared" si="138"/>
        <v>1004.5</v>
      </c>
      <c r="K357" s="72">
        <f t="shared" si="139"/>
        <v>1064</v>
      </c>
      <c r="L357" s="72">
        <f t="shared" si="134"/>
        <v>2481.5</v>
      </c>
      <c r="M357" s="73">
        <f t="shared" si="135"/>
        <v>2485</v>
      </c>
      <c r="N357" s="73">
        <f t="shared" si="133"/>
        <v>402.5</v>
      </c>
      <c r="O357" s="72">
        <v>4594.74</v>
      </c>
      <c r="P357" s="72">
        <f t="shared" si="136"/>
        <v>6688.24</v>
      </c>
      <c r="Q357" s="72">
        <f t="shared" si="137"/>
        <v>28311.760000000002</v>
      </c>
    </row>
    <row r="358" spans="2:17" s="3" customFormat="1" x14ac:dyDescent="0.2">
      <c r="B358" s="74" t="s">
        <v>41</v>
      </c>
      <c r="C358" s="74" t="s">
        <v>32</v>
      </c>
      <c r="D358" s="74" t="s">
        <v>40</v>
      </c>
      <c r="E358" s="74" t="s">
        <v>22</v>
      </c>
      <c r="F358" s="74" t="s">
        <v>35</v>
      </c>
      <c r="G358" s="73">
        <v>50000</v>
      </c>
      <c r="H358" s="73">
        <v>1854</v>
      </c>
      <c r="I358" s="73">
        <v>25</v>
      </c>
      <c r="J358" s="73">
        <f t="shared" si="138"/>
        <v>1435</v>
      </c>
      <c r="K358" s="72">
        <f t="shared" si="139"/>
        <v>1520</v>
      </c>
      <c r="L358" s="72">
        <f t="shared" si="134"/>
        <v>3545.0000000000005</v>
      </c>
      <c r="M358" s="73">
        <f t="shared" si="135"/>
        <v>3549.9999999999995</v>
      </c>
      <c r="N358" s="73">
        <f t="shared" si="133"/>
        <v>575</v>
      </c>
      <c r="O358" s="72">
        <v>14591.76</v>
      </c>
      <c r="P358" s="72">
        <f t="shared" si="136"/>
        <v>19425.760000000002</v>
      </c>
      <c r="Q358" s="72">
        <f t="shared" si="137"/>
        <v>30574.239999999998</v>
      </c>
    </row>
    <row r="359" spans="2:17" s="3" customFormat="1" x14ac:dyDescent="0.2">
      <c r="B359" s="75" t="s">
        <v>39</v>
      </c>
      <c r="C359" s="74" t="s">
        <v>32</v>
      </c>
      <c r="D359" s="74" t="s">
        <v>23</v>
      </c>
      <c r="E359" s="74" t="s">
        <v>22</v>
      </c>
      <c r="F359" s="74" t="s">
        <v>35</v>
      </c>
      <c r="G359" s="73">
        <v>35791.870000000003</v>
      </c>
      <c r="H359" s="73">
        <v>0</v>
      </c>
      <c r="I359" s="73">
        <v>25</v>
      </c>
      <c r="J359" s="73">
        <f t="shared" si="138"/>
        <v>1027.2266690000001</v>
      </c>
      <c r="K359" s="72">
        <f t="shared" si="139"/>
        <v>1088.072848</v>
      </c>
      <c r="L359" s="72">
        <f t="shared" si="134"/>
        <v>2537.6435830000005</v>
      </c>
      <c r="M359" s="73">
        <f t="shared" si="135"/>
        <v>2541.2227699999999</v>
      </c>
      <c r="N359" s="73">
        <f t="shared" si="133"/>
        <v>411.60650500000003</v>
      </c>
      <c r="O359" s="72">
        <v>1815.46</v>
      </c>
      <c r="P359" s="72">
        <f t="shared" si="136"/>
        <v>3955.7595170000004</v>
      </c>
      <c r="Q359" s="72">
        <f t="shared" si="137"/>
        <v>31836.110483000004</v>
      </c>
    </row>
    <row r="360" spans="2:17" s="3" customFormat="1" x14ac:dyDescent="0.2">
      <c r="B360" s="75" t="s">
        <v>38</v>
      </c>
      <c r="C360" s="74" t="s">
        <v>32</v>
      </c>
      <c r="D360" s="74" t="s">
        <v>23</v>
      </c>
      <c r="E360" s="74" t="s">
        <v>22</v>
      </c>
      <c r="F360" s="74" t="s">
        <v>35</v>
      </c>
      <c r="G360" s="73">
        <v>40000</v>
      </c>
      <c r="H360" s="73">
        <v>442.65</v>
      </c>
      <c r="I360" s="73">
        <v>25</v>
      </c>
      <c r="J360" s="73">
        <f t="shared" si="138"/>
        <v>1148</v>
      </c>
      <c r="K360" s="72">
        <f t="shared" si="139"/>
        <v>1216</v>
      </c>
      <c r="L360" s="72">
        <f t="shared" si="134"/>
        <v>2836</v>
      </c>
      <c r="M360" s="73">
        <f t="shared" si="135"/>
        <v>2839.9999999999995</v>
      </c>
      <c r="N360" s="73">
        <f t="shared" si="133"/>
        <v>460</v>
      </c>
      <c r="O360" s="72">
        <v>100</v>
      </c>
      <c r="P360" s="72">
        <f t="shared" si="136"/>
        <v>2931.65</v>
      </c>
      <c r="Q360" s="72">
        <f t="shared" si="137"/>
        <v>37068.35</v>
      </c>
    </row>
    <row r="361" spans="2:17" s="3" customFormat="1" x14ac:dyDescent="0.2">
      <c r="B361" s="75" t="s">
        <v>37</v>
      </c>
      <c r="C361" s="74" t="s">
        <v>32</v>
      </c>
      <c r="D361" s="74" t="s">
        <v>23</v>
      </c>
      <c r="E361" s="74" t="s">
        <v>22</v>
      </c>
      <c r="F361" s="74" t="s">
        <v>35</v>
      </c>
      <c r="G361" s="73">
        <v>33000</v>
      </c>
      <c r="H361" s="73">
        <v>0</v>
      </c>
      <c r="I361" s="73">
        <v>25</v>
      </c>
      <c r="J361" s="73">
        <f t="shared" si="138"/>
        <v>947.1</v>
      </c>
      <c r="K361" s="72">
        <f t="shared" si="139"/>
        <v>1003.2</v>
      </c>
      <c r="L361" s="72">
        <f t="shared" si="134"/>
        <v>2339.7000000000003</v>
      </c>
      <c r="M361" s="73">
        <f t="shared" si="135"/>
        <v>2343</v>
      </c>
      <c r="N361" s="73">
        <f t="shared" si="133"/>
        <v>379.5</v>
      </c>
      <c r="O361" s="72">
        <v>15541.36</v>
      </c>
      <c r="P361" s="72">
        <f t="shared" si="136"/>
        <v>17516.66</v>
      </c>
      <c r="Q361" s="72">
        <f t="shared" si="137"/>
        <v>15483.34</v>
      </c>
    </row>
    <row r="362" spans="2:17" s="3" customFormat="1" x14ac:dyDescent="0.2">
      <c r="B362" s="75" t="s">
        <v>36</v>
      </c>
      <c r="C362" s="74" t="s">
        <v>32</v>
      </c>
      <c r="D362" s="74" t="s">
        <v>23</v>
      </c>
      <c r="E362" s="74" t="s">
        <v>22</v>
      </c>
      <c r="F362" s="74" t="s">
        <v>35</v>
      </c>
      <c r="G362" s="73">
        <v>35000</v>
      </c>
      <c r="H362" s="73">
        <v>0</v>
      </c>
      <c r="I362" s="73">
        <v>25</v>
      </c>
      <c r="J362" s="73">
        <f t="shared" si="138"/>
        <v>1004.5</v>
      </c>
      <c r="K362" s="72">
        <f t="shared" si="139"/>
        <v>1064</v>
      </c>
      <c r="L362" s="72">
        <f t="shared" si="134"/>
        <v>2481.5</v>
      </c>
      <c r="M362" s="73">
        <f t="shared" si="135"/>
        <v>2485</v>
      </c>
      <c r="N362" s="73">
        <f t="shared" si="133"/>
        <v>402.5</v>
      </c>
      <c r="O362" s="72">
        <v>15395.85</v>
      </c>
      <c r="P362" s="72">
        <f t="shared" si="136"/>
        <v>17489.349999999999</v>
      </c>
      <c r="Q362" s="72">
        <f t="shared" si="137"/>
        <v>17510.650000000001</v>
      </c>
    </row>
    <row r="363" spans="2:17" s="3" customFormat="1" x14ac:dyDescent="0.2">
      <c r="B363" s="75" t="s">
        <v>34</v>
      </c>
      <c r="C363" s="74" t="s">
        <v>32</v>
      </c>
      <c r="D363" s="74" t="s">
        <v>23</v>
      </c>
      <c r="E363" s="74" t="s">
        <v>22</v>
      </c>
      <c r="F363" s="74" t="s">
        <v>21</v>
      </c>
      <c r="G363" s="73">
        <v>39500.85</v>
      </c>
      <c r="H363" s="73">
        <v>114.88</v>
      </c>
      <c r="I363" s="73">
        <v>25</v>
      </c>
      <c r="J363" s="73">
        <f t="shared" si="138"/>
        <v>1133.674395</v>
      </c>
      <c r="K363" s="72">
        <f t="shared" si="139"/>
        <v>1200.82584</v>
      </c>
      <c r="L363" s="72">
        <f t="shared" si="134"/>
        <v>2800.6102650000003</v>
      </c>
      <c r="M363" s="73">
        <f t="shared" si="135"/>
        <v>2804.5603499999997</v>
      </c>
      <c r="N363" s="73">
        <f t="shared" si="133"/>
        <v>454.25977499999999</v>
      </c>
      <c r="O363" s="72">
        <v>1815.46</v>
      </c>
      <c r="P363" s="72">
        <f t="shared" si="136"/>
        <v>4289.8402349999997</v>
      </c>
      <c r="Q363" s="72">
        <f t="shared" si="137"/>
        <v>35211.009764999995</v>
      </c>
    </row>
    <row r="364" spans="2:17" s="3" customFormat="1" x14ac:dyDescent="0.2">
      <c r="B364" s="75" t="s">
        <v>33</v>
      </c>
      <c r="C364" s="74" t="s">
        <v>32</v>
      </c>
      <c r="D364" s="74" t="s">
        <v>23</v>
      </c>
      <c r="E364" s="74" t="s">
        <v>22</v>
      </c>
      <c r="F364" s="74" t="s">
        <v>21</v>
      </c>
      <c r="G364" s="73">
        <v>39410.86</v>
      </c>
      <c r="H364" s="73">
        <v>359.5</v>
      </c>
      <c r="I364" s="73">
        <v>25</v>
      </c>
      <c r="J364" s="73">
        <f t="shared" si="138"/>
        <v>1131.091682</v>
      </c>
      <c r="K364" s="72">
        <f t="shared" si="139"/>
        <v>1198.090144</v>
      </c>
      <c r="L364" s="72">
        <f t="shared" si="134"/>
        <v>2794.2299740000003</v>
      </c>
      <c r="M364" s="73">
        <f t="shared" si="135"/>
        <v>2798.1710599999997</v>
      </c>
      <c r="N364" s="73">
        <f t="shared" si="133"/>
        <v>453.22489000000002</v>
      </c>
      <c r="O364" s="72">
        <v>13445.72</v>
      </c>
      <c r="P364" s="72">
        <f t="shared" si="136"/>
        <v>16159.401825999999</v>
      </c>
      <c r="Q364" s="72">
        <f t="shared" si="137"/>
        <v>23251.458173999999</v>
      </c>
    </row>
    <row r="365" spans="2:17" s="3" customFormat="1" x14ac:dyDescent="0.2">
      <c r="B365" s="75" t="s">
        <v>31</v>
      </c>
      <c r="C365" s="74" t="s">
        <v>24</v>
      </c>
      <c r="D365" s="74" t="s">
        <v>30</v>
      </c>
      <c r="E365" s="74" t="s">
        <v>22</v>
      </c>
      <c r="F365" s="74" t="s">
        <v>21</v>
      </c>
      <c r="G365" s="73">
        <v>45000</v>
      </c>
      <c r="H365" s="73">
        <v>891.01</v>
      </c>
      <c r="I365" s="73">
        <v>25</v>
      </c>
      <c r="J365" s="73">
        <f t="shared" si="138"/>
        <v>1291.5</v>
      </c>
      <c r="K365" s="72">
        <f t="shared" si="139"/>
        <v>1368</v>
      </c>
      <c r="L365" s="72">
        <f t="shared" si="134"/>
        <v>3190.5</v>
      </c>
      <c r="M365" s="73">
        <f t="shared" si="135"/>
        <v>3194.9999999999995</v>
      </c>
      <c r="N365" s="73">
        <f t="shared" si="133"/>
        <v>517.5</v>
      </c>
      <c r="O365" s="72">
        <v>1815.46</v>
      </c>
      <c r="P365" s="72">
        <f t="shared" si="136"/>
        <v>5390.97</v>
      </c>
      <c r="Q365" s="72">
        <f t="shared" si="137"/>
        <v>39609.03</v>
      </c>
    </row>
    <row r="366" spans="2:17" s="3" customFormat="1" x14ac:dyDescent="0.2">
      <c r="B366" s="74" t="s">
        <v>29</v>
      </c>
      <c r="C366" s="74" t="s">
        <v>24</v>
      </c>
      <c r="D366" s="74" t="s">
        <v>23</v>
      </c>
      <c r="E366" s="74" t="s">
        <v>22</v>
      </c>
      <c r="F366" s="74" t="s">
        <v>21</v>
      </c>
      <c r="G366" s="73">
        <v>25000</v>
      </c>
      <c r="H366" s="73">
        <v>0</v>
      </c>
      <c r="I366" s="73">
        <v>25</v>
      </c>
      <c r="J366" s="73">
        <f t="shared" si="138"/>
        <v>717.5</v>
      </c>
      <c r="K366" s="72">
        <f t="shared" si="139"/>
        <v>760</v>
      </c>
      <c r="L366" s="72">
        <f t="shared" si="134"/>
        <v>1772.5000000000002</v>
      </c>
      <c r="M366" s="73">
        <f t="shared" si="135"/>
        <v>1774.9999999999998</v>
      </c>
      <c r="N366" s="73">
        <f t="shared" si="133"/>
        <v>287.5</v>
      </c>
      <c r="O366" s="72">
        <v>0</v>
      </c>
      <c r="P366" s="72">
        <f t="shared" si="136"/>
        <v>1502.5</v>
      </c>
      <c r="Q366" s="72">
        <f t="shared" si="137"/>
        <v>23497.5</v>
      </c>
    </row>
    <row r="367" spans="2:17" s="3" customFormat="1" x14ac:dyDescent="0.2">
      <c r="B367" s="74" t="s">
        <v>28</v>
      </c>
      <c r="C367" s="74" t="s">
        <v>24</v>
      </c>
      <c r="D367" s="74" t="s">
        <v>23</v>
      </c>
      <c r="E367" s="74" t="s">
        <v>22</v>
      </c>
      <c r="F367" s="74" t="s">
        <v>21</v>
      </c>
      <c r="G367" s="73">
        <v>35000</v>
      </c>
      <c r="H367" s="73">
        <v>0</v>
      </c>
      <c r="I367" s="73">
        <v>25</v>
      </c>
      <c r="J367" s="73">
        <f t="shared" si="138"/>
        <v>1004.5</v>
      </c>
      <c r="K367" s="72">
        <f t="shared" si="139"/>
        <v>1064</v>
      </c>
      <c r="L367" s="72">
        <f t="shared" si="134"/>
        <v>2481.5</v>
      </c>
      <c r="M367" s="73">
        <f t="shared" si="135"/>
        <v>2485</v>
      </c>
      <c r="N367" s="73">
        <f t="shared" si="133"/>
        <v>402.5</v>
      </c>
      <c r="O367" s="72">
        <v>100</v>
      </c>
      <c r="P367" s="72">
        <f t="shared" si="136"/>
        <v>2193.5</v>
      </c>
      <c r="Q367" s="72">
        <f t="shared" si="137"/>
        <v>32806.5</v>
      </c>
    </row>
    <row r="368" spans="2:17" s="3" customFormat="1" ht="11.25" customHeight="1" x14ac:dyDescent="0.2">
      <c r="B368" s="75" t="s">
        <v>27</v>
      </c>
      <c r="C368" s="74" t="s">
        <v>24</v>
      </c>
      <c r="D368" s="74" t="s">
        <v>23</v>
      </c>
      <c r="E368" s="74" t="s">
        <v>22</v>
      </c>
      <c r="F368" s="74" t="s">
        <v>21</v>
      </c>
      <c r="G368" s="73">
        <v>30000</v>
      </c>
      <c r="H368" s="73">
        <v>0</v>
      </c>
      <c r="I368" s="73">
        <v>25</v>
      </c>
      <c r="J368" s="73">
        <f t="shared" si="138"/>
        <v>861</v>
      </c>
      <c r="K368" s="72">
        <f t="shared" si="139"/>
        <v>912</v>
      </c>
      <c r="L368" s="72">
        <f t="shared" si="134"/>
        <v>2127</v>
      </c>
      <c r="M368" s="73">
        <f t="shared" si="135"/>
        <v>2130</v>
      </c>
      <c r="N368" s="73">
        <f t="shared" si="133"/>
        <v>345</v>
      </c>
      <c r="O368" s="72">
        <v>10528.35</v>
      </c>
      <c r="P368" s="72">
        <f t="shared" si="136"/>
        <v>12326.35</v>
      </c>
      <c r="Q368" s="72">
        <f t="shared" si="137"/>
        <v>17673.650000000001</v>
      </c>
    </row>
    <row r="369" spans="2:17" s="3" customFormat="1" x14ac:dyDescent="0.2">
      <c r="B369" s="74" t="s">
        <v>26</v>
      </c>
      <c r="C369" s="74" t="s">
        <v>24</v>
      </c>
      <c r="D369" s="74" t="s">
        <v>23</v>
      </c>
      <c r="E369" s="74" t="s">
        <v>22</v>
      </c>
      <c r="F369" s="74" t="s">
        <v>21</v>
      </c>
      <c r="G369" s="73">
        <v>30000</v>
      </c>
      <c r="H369" s="73">
        <v>0</v>
      </c>
      <c r="I369" s="73">
        <v>25</v>
      </c>
      <c r="J369" s="73">
        <f t="shared" si="138"/>
        <v>861</v>
      </c>
      <c r="K369" s="72">
        <f t="shared" si="139"/>
        <v>912</v>
      </c>
      <c r="L369" s="72">
        <f t="shared" si="134"/>
        <v>2127</v>
      </c>
      <c r="M369" s="73">
        <f t="shared" si="135"/>
        <v>2130</v>
      </c>
      <c r="N369" s="73">
        <f t="shared" si="133"/>
        <v>345</v>
      </c>
      <c r="O369" s="72">
        <v>6633.34</v>
      </c>
      <c r="P369" s="72">
        <f t="shared" si="136"/>
        <v>8431.34</v>
      </c>
      <c r="Q369" s="72">
        <f t="shared" si="137"/>
        <v>21568.66</v>
      </c>
    </row>
    <row r="370" spans="2:17" s="3" customFormat="1" x14ac:dyDescent="0.2">
      <c r="B370" s="75" t="s">
        <v>25</v>
      </c>
      <c r="C370" s="74" t="s">
        <v>24</v>
      </c>
      <c r="D370" s="74" t="s">
        <v>23</v>
      </c>
      <c r="E370" s="74" t="s">
        <v>22</v>
      </c>
      <c r="F370" s="74" t="s">
        <v>21</v>
      </c>
      <c r="G370" s="73">
        <v>35150</v>
      </c>
      <c r="H370" s="73">
        <v>0</v>
      </c>
      <c r="I370" s="73">
        <v>25</v>
      </c>
      <c r="J370" s="73">
        <f t="shared" si="138"/>
        <v>1008.8049999999999</v>
      </c>
      <c r="K370" s="72">
        <f t="shared" si="139"/>
        <v>1068.56</v>
      </c>
      <c r="L370" s="72">
        <f t="shared" si="134"/>
        <v>2492.1350000000002</v>
      </c>
      <c r="M370" s="73">
        <f t="shared" si="135"/>
        <v>2495.6499999999996</v>
      </c>
      <c r="N370" s="73">
        <f t="shared" si="133"/>
        <v>404.22499999999997</v>
      </c>
      <c r="O370" s="72">
        <v>100</v>
      </c>
      <c r="P370" s="72">
        <f t="shared" si="136"/>
        <v>2202.3649999999998</v>
      </c>
      <c r="Q370" s="72">
        <f t="shared" si="137"/>
        <v>32947.635000000002</v>
      </c>
    </row>
    <row r="371" spans="2:17" s="3" customFormat="1" ht="18.75" customHeight="1" x14ac:dyDescent="0.2">
      <c r="G371" s="2"/>
      <c r="H371" s="2"/>
      <c r="I371" s="2"/>
      <c r="J371" s="2"/>
      <c r="K371" s="2"/>
      <c r="L371" s="2"/>
      <c r="M371" s="2"/>
      <c r="N371" s="2"/>
      <c r="O371" s="2"/>
      <c r="P371" s="2"/>
      <c r="Q371" s="2"/>
    </row>
    <row r="372" spans="2:17" s="3" customFormat="1" ht="19.5" customHeight="1" x14ac:dyDescent="0.2">
      <c r="G372" s="2"/>
      <c r="H372" s="2"/>
      <c r="I372" s="2"/>
      <c r="J372" s="2"/>
      <c r="K372" s="2"/>
      <c r="L372" s="2"/>
      <c r="M372" s="2"/>
      <c r="N372" s="2"/>
      <c r="O372" s="2"/>
      <c r="P372" s="2"/>
      <c r="Q372" s="2"/>
    </row>
    <row r="373" spans="2:17" s="3" customFormat="1" ht="17.25" customHeight="1" x14ac:dyDescent="0.2">
      <c r="G373" s="2"/>
      <c r="H373" s="2"/>
      <c r="I373" s="2"/>
      <c r="J373" s="2"/>
      <c r="K373" s="2"/>
      <c r="L373" s="2"/>
      <c r="M373" s="2"/>
      <c r="N373" s="2"/>
      <c r="O373" s="2"/>
      <c r="P373" s="2"/>
      <c r="Q373" s="2"/>
    </row>
    <row r="374" spans="2:17" s="3" customFormat="1" ht="19.5" customHeight="1" x14ac:dyDescent="0.2">
      <c r="G374" s="2"/>
      <c r="H374" s="2"/>
      <c r="I374" s="2"/>
      <c r="J374" s="2"/>
      <c r="K374" s="2"/>
      <c r="L374" s="2"/>
      <c r="M374" s="2"/>
      <c r="N374" s="2"/>
      <c r="O374" s="2" t="s">
        <v>20</v>
      </c>
      <c r="P374" s="2"/>
      <c r="Q374" s="2"/>
    </row>
    <row r="375" spans="2:17" s="3" customFormat="1" ht="93" customHeight="1" x14ac:dyDescent="0.2">
      <c r="G375" s="2"/>
      <c r="H375" s="2"/>
      <c r="I375" s="2"/>
      <c r="J375" s="2"/>
      <c r="K375" s="2"/>
      <c r="L375" s="2"/>
      <c r="M375" s="2"/>
      <c r="N375" s="2"/>
      <c r="O375" s="2"/>
      <c r="P375" s="2"/>
      <c r="Q375" s="2"/>
    </row>
    <row r="376" spans="2:17" s="3" customFormat="1" ht="33.75" hidden="1" customHeight="1" x14ac:dyDescent="0.2">
      <c r="G376" s="2"/>
      <c r="H376" s="2"/>
      <c r="I376" s="2"/>
      <c r="J376" s="2"/>
      <c r="K376" s="2"/>
      <c r="L376" s="2"/>
      <c r="M376" s="2"/>
      <c r="N376" s="2"/>
      <c r="O376" s="2"/>
      <c r="P376" s="2"/>
      <c r="Q376" s="2"/>
    </row>
    <row r="377" spans="2:17" s="3" customFormat="1" ht="27.75" hidden="1" customHeight="1" x14ac:dyDescent="0.2">
      <c r="G377" s="2"/>
      <c r="H377" s="2"/>
      <c r="I377" s="2"/>
      <c r="J377" s="2"/>
      <c r="K377" s="2"/>
      <c r="L377" s="2"/>
      <c r="M377" s="2"/>
      <c r="N377" s="2"/>
      <c r="O377" s="2"/>
      <c r="P377" s="2"/>
      <c r="Q377" s="2"/>
    </row>
    <row r="378" spans="2:17" s="3" customFormat="1" ht="23.25" hidden="1" customHeight="1" x14ac:dyDescent="0.2">
      <c r="C378" s="68"/>
      <c r="D378" s="68"/>
      <c r="E378" s="68"/>
      <c r="F378" s="68"/>
      <c r="G378" s="67"/>
      <c r="H378" s="125" t="s">
        <v>19</v>
      </c>
      <c r="I378" s="126"/>
      <c r="J378" s="126"/>
      <c r="K378" s="126"/>
      <c r="L378" s="127"/>
      <c r="M378" s="2"/>
      <c r="N378" s="2"/>
      <c r="O378" s="2"/>
      <c r="P378" s="2"/>
      <c r="Q378" s="2"/>
    </row>
    <row r="379" spans="2:17" s="3" customFormat="1" ht="27.75" hidden="1" customHeight="1" x14ac:dyDescent="0.25">
      <c r="B379" s="66" t="s">
        <v>18</v>
      </c>
      <c r="C379" s="65"/>
      <c r="D379" s="64"/>
      <c r="E379" s="64" t="s">
        <v>17</v>
      </c>
      <c r="F379" s="53"/>
      <c r="G379" s="53"/>
      <c r="H379" s="129" t="s">
        <v>16</v>
      </c>
      <c r="I379" s="63">
        <v>19352.5</v>
      </c>
      <c r="J379" s="62">
        <v>20</v>
      </c>
      <c r="K379" s="61">
        <v>387050</v>
      </c>
      <c r="L379" s="60" t="s">
        <v>12</v>
      </c>
      <c r="M379" s="2"/>
      <c r="N379" s="2"/>
      <c r="O379" s="2"/>
      <c r="P379" s="2"/>
      <c r="Q379" s="2"/>
    </row>
    <row r="380" spans="2:17" s="3" customFormat="1" ht="21.75" hidden="1" customHeight="1" x14ac:dyDescent="0.25">
      <c r="B380" s="6"/>
      <c r="C380" s="60" t="s">
        <v>15</v>
      </c>
      <c r="D380" s="59">
        <v>117000</v>
      </c>
      <c r="E380" s="58">
        <v>0</v>
      </c>
      <c r="F380" s="53"/>
      <c r="G380" s="53"/>
      <c r="H380" s="130"/>
      <c r="I380" s="63">
        <v>19352.5</v>
      </c>
      <c r="J380" s="62">
        <v>10</v>
      </c>
      <c r="K380" s="61">
        <v>193525</v>
      </c>
      <c r="L380" s="60" t="s">
        <v>10</v>
      </c>
      <c r="M380" s="2"/>
      <c r="N380" s="2"/>
      <c r="O380" s="2"/>
      <c r="P380" s="2"/>
      <c r="Q380" s="2"/>
    </row>
    <row r="381" spans="2:17" s="3" customFormat="1" ht="24.75" hidden="1" customHeight="1" x14ac:dyDescent="0.2">
      <c r="B381" s="6"/>
      <c r="C381" s="60" t="s">
        <v>14</v>
      </c>
      <c r="D381" s="59"/>
      <c r="E381" s="58">
        <v>0</v>
      </c>
      <c r="F381" s="53"/>
      <c r="G381" s="53"/>
      <c r="H381" s="6"/>
      <c r="I381" s="6"/>
      <c r="J381" s="57"/>
      <c r="K381" s="6"/>
      <c r="L381" s="6"/>
      <c r="M381" s="2"/>
      <c r="N381" s="2"/>
      <c r="O381" s="2"/>
      <c r="P381" s="2"/>
      <c r="Q381" s="2"/>
    </row>
    <row r="382" spans="2:17" s="3" customFormat="1" ht="24" hidden="1" customHeight="1" x14ac:dyDescent="0.2">
      <c r="B382" s="6"/>
      <c r="C382" s="56" t="s">
        <v>13</v>
      </c>
      <c r="D382" s="55">
        <f>SUM(D380:D381)</f>
        <v>117000</v>
      </c>
      <c r="E382" s="54">
        <v>0</v>
      </c>
      <c r="F382" s="53"/>
      <c r="G382" s="53"/>
      <c r="H382" s="6"/>
      <c r="I382" s="6"/>
      <c r="J382" s="6"/>
      <c r="K382" s="6"/>
      <c r="L382" s="6"/>
      <c r="M382" s="2"/>
      <c r="N382" s="2"/>
      <c r="O382" s="2"/>
      <c r="P382" s="2"/>
      <c r="Q382" s="2"/>
    </row>
    <row r="383" spans="2:17" s="3" customFormat="1" ht="22.5" hidden="1" customHeight="1" x14ac:dyDescent="0.2">
      <c r="B383" s="6"/>
      <c r="C383" s="128"/>
      <c r="D383" s="128"/>
      <c r="E383" s="128"/>
      <c r="F383" s="53"/>
      <c r="G383" s="53"/>
      <c r="H383" s="6"/>
      <c r="I383" s="6"/>
      <c r="J383" s="6"/>
      <c r="K383" s="6"/>
      <c r="L383" s="6"/>
      <c r="M383" s="2"/>
      <c r="N383" s="2"/>
      <c r="O383" s="2"/>
      <c r="P383" s="2"/>
      <c r="Q383" s="2"/>
    </row>
    <row r="384" spans="2:17" s="3" customFormat="1" ht="26.25" hidden="1" customHeight="1" thickBot="1" x14ac:dyDescent="0.25">
      <c r="B384" s="6"/>
      <c r="C384" s="6"/>
      <c r="D384" s="6"/>
      <c r="E384" s="6"/>
      <c r="F384" s="6"/>
      <c r="G384" s="6"/>
      <c r="H384" s="6"/>
      <c r="I384" s="6"/>
      <c r="J384" s="6"/>
      <c r="K384" s="52"/>
      <c r="L384" s="6"/>
      <c r="M384" s="2"/>
      <c r="N384" s="2"/>
      <c r="O384" s="2"/>
      <c r="P384" s="2"/>
      <c r="Q384" s="2"/>
    </row>
    <row r="385" spans="2:17" s="3" customFormat="1" ht="13.5" hidden="1" customHeight="1" thickBot="1" x14ac:dyDescent="0.3">
      <c r="B385" s="6"/>
      <c r="C385" s="51" t="s">
        <v>12</v>
      </c>
      <c r="D385" s="50">
        <f>IF(D380&lt;=I379*J379,D380*F386,(I379*J379)*F386)</f>
        <v>3357.9</v>
      </c>
      <c r="E385" s="49">
        <f>D385/2</f>
        <v>1678.95</v>
      </c>
      <c r="F385" s="48" t="s">
        <v>11</v>
      </c>
      <c r="G385" s="47"/>
      <c r="H385" s="46"/>
      <c r="I385" s="6"/>
      <c r="J385" s="6"/>
      <c r="K385" s="6"/>
      <c r="L385" s="6"/>
      <c r="M385" s="2"/>
      <c r="N385" s="2"/>
      <c r="O385" s="2"/>
      <c r="P385" s="2"/>
      <c r="Q385" s="2"/>
    </row>
    <row r="386" spans="2:17" s="3" customFormat="1" ht="22.5" hidden="1" customHeight="1" x14ac:dyDescent="0.25">
      <c r="B386" s="45"/>
      <c r="C386" s="39" t="s">
        <v>10</v>
      </c>
      <c r="D386" s="38">
        <f>IF(D380&lt;=I380*J380,D380*F387,(I380*J380)*F387)</f>
        <v>3556.8</v>
      </c>
      <c r="E386" s="29">
        <f>D386/2</f>
        <v>1778.4</v>
      </c>
      <c r="F386" s="41">
        <v>2.87E-2</v>
      </c>
      <c r="G386" s="40"/>
      <c r="H386" s="44"/>
      <c r="I386" s="6"/>
      <c r="J386" s="6"/>
      <c r="K386" s="6"/>
      <c r="L386" s="6"/>
      <c r="M386" s="2"/>
      <c r="N386" s="2"/>
      <c r="O386" s="2"/>
      <c r="P386" s="2"/>
      <c r="Q386" s="2"/>
    </row>
    <row r="387" spans="2:17" s="3" customFormat="1" ht="18.75" hidden="1" customHeight="1" thickBot="1" x14ac:dyDescent="0.3">
      <c r="B387" s="9"/>
      <c r="C387" s="43" t="s">
        <v>9</v>
      </c>
      <c r="D387" s="42"/>
      <c r="E387" s="29">
        <v>1715.46</v>
      </c>
      <c r="F387" s="41">
        <v>3.04E-2</v>
      </c>
      <c r="G387" s="40"/>
      <c r="H387" s="6"/>
      <c r="I387" s="6"/>
      <c r="J387" s="6"/>
      <c r="K387" s="6"/>
      <c r="L387" s="6"/>
      <c r="M387" s="2"/>
      <c r="N387" s="2"/>
      <c r="O387" s="2"/>
      <c r="P387" s="2"/>
      <c r="Q387" s="2"/>
    </row>
    <row r="388" spans="2:17" s="3" customFormat="1" ht="18.75" hidden="1" customHeight="1" thickBot="1" x14ac:dyDescent="0.3">
      <c r="B388" s="9"/>
      <c r="C388" s="39" t="s">
        <v>8</v>
      </c>
      <c r="D388" s="38">
        <f>+D380-(SUM(D385:D387))+D381</f>
        <v>110085.3</v>
      </c>
      <c r="E388" s="29">
        <f>D388/2</f>
        <v>55042.65</v>
      </c>
      <c r="F388" s="37">
        <v>0</v>
      </c>
      <c r="G388" s="36"/>
      <c r="H388" s="10" t="s">
        <v>7</v>
      </c>
      <c r="I388" s="6"/>
      <c r="J388" s="6"/>
      <c r="K388" s="6"/>
      <c r="L388" s="6"/>
      <c r="M388" s="2"/>
      <c r="N388" s="2"/>
      <c r="O388" s="2"/>
      <c r="P388" s="2"/>
      <c r="Q388" s="2"/>
    </row>
    <row r="389" spans="2:17" s="3" customFormat="1" ht="18" hidden="1" customHeight="1" x14ac:dyDescent="0.25">
      <c r="B389" s="9"/>
      <c r="C389" s="28"/>
      <c r="D389" s="10"/>
      <c r="E389" s="27"/>
      <c r="F389" s="10"/>
      <c r="G389" s="19"/>
      <c r="H389" s="10"/>
      <c r="I389" s="5"/>
      <c r="J389" s="5"/>
      <c r="K389" s="5"/>
      <c r="L389" s="5"/>
      <c r="M389" s="2"/>
      <c r="N389" s="2"/>
      <c r="O389" s="2"/>
      <c r="P389" s="2"/>
      <c r="Q389" s="2"/>
    </row>
    <row r="390" spans="2:17" s="3" customFormat="1" ht="18.75" hidden="1" customHeight="1" x14ac:dyDescent="0.3">
      <c r="B390" s="9"/>
      <c r="C390" s="35" t="s">
        <v>6</v>
      </c>
      <c r="D390" s="20">
        <f>IF(D388*12&lt;=D398,0,(IF(D388*12&lt;=D399,((((D388*12)-C399)*F399)/12),IF(D388*12&lt;=D400,(((((D388*12)-C400)*F400)+E400))/12,IF(D388*12&gt;=C401,((((D388*12)-C401)*F401)+E401)/12,0)))))</f>
        <v>16104.262291666668</v>
      </c>
      <c r="E390" s="34">
        <v>0</v>
      </c>
      <c r="F390" s="33">
        <f>SUM(D385:D387)</f>
        <v>6914.7000000000007</v>
      </c>
      <c r="G390" s="15"/>
      <c r="H390" s="10"/>
      <c r="I390" s="5"/>
      <c r="J390" s="5"/>
      <c r="K390" s="5"/>
      <c r="L390" s="5"/>
      <c r="M390" s="2"/>
      <c r="N390" s="2"/>
      <c r="O390" s="2"/>
      <c r="P390" s="2"/>
      <c r="Q390" s="2"/>
    </row>
    <row r="391" spans="2:17" s="3" customFormat="1" ht="16.5" hidden="1" customHeight="1" x14ac:dyDescent="0.25">
      <c r="B391" s="9"/>
      <c r="C391" s="28"/>
      <c r="D391" s="32"/>
      <c r="E391" s="27"/>
      <c r="F391" s="10"/>
      <c r="G391" s="19"/>
      <c r="H391" s="6">
        <v>9949.67</v>
      </c>
      <c r="I391" s="5"/>
      <c r="J391" s="5"/>
      <c r="K391" s="5"/>
      <c r="L391" s="5"/>
      <c r="M391" s="2"/>
      <c r="N391" s="2"/>
      <c r="O391" s="2"/>
      <c r="P391" s="2"/>
      <c r="Q391" s="2"/>
    </row>
    <row r="392" spans="2:17" s="3" customFormat="1" ht="15" hidden="1" customHeight="1" x14ac:dyDescent="0.25">
      <c r="B392" s="9"/>
      <c r="C392" s="31" t="s">
        <v>5</v>
      </c>
      <c r="D392" s="30"/>
      <c r="E392" s="29"/>
      <c r="F392" s="6"/>
      <c r="G392" s="15"/>
      <c r="H392" s="10"/>
      <c r="I392" s="5"/>
      <c r="J392" s="5"/>
      <c r="K392" s="5"/>
      <c r="L392" s="5"/>
      <c r="M392" s="2"/>
      <c r="N392" s="2"/>
      <c r="O392" s="2"/>
      <c r="P392" s="2"/>
      <c r="Q392" s="2"/>
    </row>
    <row r="393" spans="2:17" s="3" customFormat="1" ht="16.5" hidden="1" customHeight="1" x14ac:dyDescent="0.25">
      <c r="B393" s="9"/>
      <c r="C393" s="28"/>
      <c r="D393" s="10"/>
      <c r="E393" s="27"/>
      <c r="F393" s="6"/>
      <c r="G393" s="15"/>
      <c r="H393" s="26">
        <f>D390-H391</f>
        <v>6154.5922916666677</v>
      </c>
      <c r="I393" s="5"/>
      <c r="J393" s="5"/>
      <c r="K393" s="5"/>
      <c r="L393" s="5"/>
      <c r="M393" s="2"/>
      <c r="N393" s="2"/>
      <c r="O393" s="2"/>
      <c r="P393" s="2"/>
      <c r="Q393" s="2"/>
    </row>
    <row r="394" spans="2:17" s="3" customFormat="1" ht="20.25" hidden="1" customHeight="1" x14ac:dyDescent="0.3">
      <c r="B394" s="9"/>
      <c r="C394" s="25" t="s">
        <v>4</v>
      </c>
      <c r="D394" s="24">
        <f>SUM(D385:D387)+D390+D392</f>
        <v>23018.96229166667</v>
      </c>
      <c r="E394" s="23">
        <v>0</v>
      </c>
      <c r="F394" s="6"/>
      <c r="G394" s="15"/>
      <c r="H394" s="10"/>
      <c r="I394" s="5"/>
      <c r="J394" s="5"/>
      <c r="K394" s="5"/>
      <c r="L394" s="5"/>
      <c r="M394" s="2"/>
      <c r="N394" s="2"/>
      <c r="O394" s="2"/>
      <c r="P394" s="2"/>
      <c r="Q394" s="2"/>
    </row>
    <row r="395" spans="2:17" s="3" customFormat="1" ht="16.5" hidden="1" customHeight="1" x14ac:dyDescent="0.3">
      <c r="B395" s="9"/>
      <c r="C395" s="22" t="s">
        <v>3</v>
      </c>
      <c r="D395" s="21">
        <f>D382-D394</f>
        <v>93981.03770833333</v>
      </c>
      <c r="E395" s="20">
        <v>0</v>
      </c>
      <c r="F395" s="10"/>
      <c r="G395" s="19"/>
      <c r="H395" s="6"/>
      <c r="I395" s="5"/>
      <c r="J395" s="5"/>
      <c r="K395" s="5"/>
      <c r="L395" s="5"/>
      <c r="M395" s="2"/>
      <c r="N395" s="2"/>
      <c r="O395" s="2"/>
      <c r="P395" s="2"/>
      <c r="Q395" s="2"/>
    </row>
    <row r="396" spans="2:17" s="3" customFormat="1" ht="18.75" hidden="1" customHeight="1" x14ac:dyDescent="0.25">
      <c r="B396" s="9"/>
      <c r="C396" s="6"/>
      <c r="D396" s="6"/>
      <c r="E396" s="6"/>
      <c r="F396" s="6"/>
      <c r="G396" s="15"/>
      <c r="H396" s="6"/>
      <c r="I396" s="5"/>
      <c r="J396" s="5"/>
      <c r="K396" s="5"/>
      <c r="L396" s="5"/>
      <c r="M396" s="2"/>
      <c r="N396" s="2"/>
      <c r="O396" s="2"/>
      <c r="P396" s="2"/>
      <c r="Q396" s="2"/>
    </row>
    <row r="397" spans="2:17" s="3" customFormat="1" ht="25.5" hidden="1" customHeight="1" x14ac:dyDescent="0.25">
      <c r="B397" s="9"/>
      <c r="C397" s="18" t="s">
        <v>2</v>
      </c>
      <c r="D397" s="18" t="s">
        <v>1</v>
      </c>
      <c r="E397" s="17"/>
      <c r="F397" s="6"/>
      <c r="G397" s="15"/>
      <c r="H397" s="10"/>
      <c r="I397" s="5"/>
      <c r="J397" s="5"/>
      <c r="K397" s="5"/>
      <c r="L397" s="5"/>
      <c r="M397" s="2"/>
      <c r="N397" s="2"/>
      <c r="O397" s="2"/>
      <c r="P397" s="2"/>
      <c r="Q397" s="2"/>
    </row>
    <row r="398" spans="2:17" s="3" customFormat="1" ht="46.5" hidden="1" customHeight="1" x14ac:dyDescent="0.25">
      <c r="B398" s="9"/>
      <c r="C398" s="13">
        <v>0</v>
      </c>
      <c r="D398" s="13">
        <v>416220</v>
      </c>
      <c r="E398" s="13"/>
      <c r="F398" s="16" t="s">
        <v>0</v>
      </c>
      <c r="G398" s="15"/>
      <c r="H398" s="6"/>
      <c r="I398" s="5"/>
      <c r="J398" s="5"/>
      <c r="K398" s="5"/>
      <c r="L398" s="5"/>
      <c r="M398" s="2"/>
      <c r="N398" s="2"/>
      <c r="O398" s="2"/>
      <c r="P398" s="2"/>
      <c r="Q398" s="2"/>
    </row>
    <row r="399" spans="2:17" s="3" customFormat="1" ht="56.25" hidden="1" customHeight="1" x14ac:dyDescent="0.25">
      <c r="B399" s="9"/>
      <c r="C399" s="13">
        <v>416220.01</v>
      </c>
      <c r="D399" s="13">
        <v>624329</v>
      </c>
      <c r="E399" s="13">
        <v>0</v>
      </c>
      <c r="F399" s="12">
        <v>0.15</v>
      </c>
      <c r="G399" s="14"/>
      <c r="H399" s="6"/>
      <c r="I399" s="5"/>
      <c r="J399" s="5"/>
      <c r="K399" s="5"/>
      <c r="L399" s="5"/>
      <c r="M399" s="2"/>
      <c r="N399" s="2"/>
      <c r="O399" s="2"/>
      <c r="P399" s="2"/>
      <c r="Q399" s="2"/>
    </row>
    <row r="400" spans="2:17" s="3" customFormat="1" ht="50.25" hidden="1" customHeight="1" x14ac:dyDescent="0.25">
      <c r="B400" s="9"/>
      <c r="C400" s="13">
        <v>624329.01</v>
      </c>
      <c r="D400" s="13">
        <v>867123</v>
      </c>
      <c r="E400" s="13">
        <v>31216</v>
      </c>
      <c r="F400" s="12">
        <v>0.2</v>
      </c>
      <c r="G400" s="11"/>
      <c r="H400" s="10"/>
      <c r="I400" s="5"/>
      <c r="J400" s="5"/>
      <c r="K400" s="5"/>
      <c r="L400" s="5"/>
      <c r="M400" s="2"/>
      <c r="N400" s="2"/>
      <c r="O400" s="2"/>
      <c r="P400" s="2"/>
      <c r="Q400" s="2"/>
    </row>
    <row r="401" spans="2:17" s="3" customFormat="1" ht="45.75" hidden="1" customHeight="1" x14ac:dyDescent="0.25">
      <c r="B401" s="9"/>
      <c r="C401" s="13">
        <v>867123.01</v>
      </c>
      <c r="D401" s="13"/>
      <c r="E401" s="13">
        <v>79776</v>
      </c>
      <c r="F401" s="12">
        <v>0.25</v>
      </c>
      <c r="G401" s="11"/>
      <c r="H401" s="10"/>
      <c r="I401" s="5"/>
      <c r="J401" s="5"/>
      <c r="K401" s="5"/>
      <c r="L401" s="5"/>
      <c r="M401" s="2"/>
      <c r="N401" s="2"/>
      <c r="O401" s="2"/>
      <c r="P401" s="2"/>
      <c r="Q401" s="2"/>
    </row>
    <row r="402" spans="2:17" s="3" customFormat="1" ht="46.5" hidden="1" customHeight="1" thickBot="1" x14ac:dyDescent="0.3">
      <c r="B402" s="9"/>
      <c r="C402" s="8"/>
      <c r="D402" s="8"/>
      <c r="E402" s="8"/>
      <c r="F402" s="8"/>
      <c r="G402" s="7"/>
      <c r="H402" s="6"/>
      <c r="I402" s="5"/>
      <c r="J402" s="5"/>
      <c r="K402" s="5"/>
      <c r="L402" s="5"/>
      <c r="M402" s="2"/>
      <c r="N402" s="2"/>
      <c r="O402" s="2"/>
      <c r="P402" s="2"/>
      <c r="Q402" s="2"/>
    </row>
    <row r="403" spans="2:17" s="3" customFormat="1" ht="45.75" hidden="1" customHeight="1" thickBot="1" x14ac:dyDescent="0.25">
      <c r="B403" s="4"/>
      <c r="M403" s="2"/>
      <c r="N403" s="2"/>
      <c r="O403" s="2"/>
      <c r="P403" s="2"/>
      <c r="Q403" s="2"/>
    </row>
    <row r="404" spans="2:17" s="3" customFormat="1" ht="59.25" hidden="1" customHeight="1" x14ac:dyDescent="0.2">
      <c r="M404" s="2"/>
      <c r="N404" s="2"/>
      <c r="O404" s="2"/>
      <c r="P404" s="2"/>
      <c r="Q404" s="2"/>
    </row>
    <row r="405" spans="2:17" s="3" customFormat="1" ht="61.5" hidden="1" customHeight="1" x14ac:dyDescent="0.2">
      <c r="M405" s="2"/>
      <c r="N405" s="2"/>
      <c r="O405" s="2"/>
      <c r="P405" s="2"/>
      <c r="Q405" s="2"/>
    </row>
    <row r="406" spans="2:17" s="3" customFormat="1" ht="55.5" customHeight="1" x14ac:dyDescent="0.2">
      <c r="M406" s="2"/>
      <c r="N406" s="2"/>
      <c r="O406" s="2"/>
      <c r="P406" s="2"/>
      <c r="Q406" s="2"/>
    </row>
    <row r="407" spans="2:17" s="3" customFormat="1" ht="88.5" customHeight="1" x14ac:dyDescent="0.2">
      <c r="M407" s="2"/>
      <c r="N407" s="2"/>
      <c r="O407" s="2"/>
      <c r="P407" s="2"/>
      <c r="Q407" s="2"/>
    </row>
    <row r="408" spans="2:17" s="3" customFormat="1" ht="12.75" customHeight="1" x14ac:dyDescent="0.2">
      <c r="M408" s="2"/>
      <c r="N408" s="2"/>
      <c r="O408" s="2"/>
      <c r="P408" s="2"/>
      <c r="Q408" s="2"/>
    </row>
    <row r="409" spans="2:17" s="3" customFormat="1" ht="12.75" customHeight="1" x14ac:dyDescent="0.2">
      <c r="M409" s="2"/>
      <c r="N409" s="2"/>
      <c r="O409" s="2"/>
      <c r="P409" s="2"/>
      <c r="Q409" s="2"/>
    </row>
    <row r="410" spans="2:17" s="3" customFormat="1" ht="15" customHeight="1" x14ac:dyDescent="0.2">
      <c r="M410" s="2"/>
      <c r="N410" s="2"/>
      <c r="O410" s="2"/>
      <c r="P410" s="2"/>
      <c r="Q410" s="2"/>
    </row>
    <row r="411" spans="2:17" s="3" customFormat="1" ht="9.75" customHeight="1" x14ac:dyDescent="0.2">
      <c r="M411" s="2"/>
      <c r="N411" s="2"/>
      <c r="O411" s="2"/>
      <c r="P411" s="2"/>
      <c r="Q411" s="2"/>
    </row>
    <row r="412" spans="2:17" s="3" customFormat="1" ht="13.5" customHeight="1" x14ac:dyDescent="0.2">
      <c r="M412" s="2"/>
      <c r="N412" s="2"/>
      <c r="O412" s="2"/>
      <c r="P412" s="2"/>
      <c r="Q412" s="2"/>
    </row>
    <row r="413" spans="2:17" s="3" customFormat="1" x14ac:dyDescent="0.2">
      <c r="M413" s="2"/>
      <c r="N413" s="2"/>
      <c r="O413" s="2"/>
      <c r="P413" s="2"/>
      <c r="Q413" s="2"/>
    </row>
    <row r="414" spans="2:17" s="3" customFormat="1" x14ac:dyDescent="0.2">
      <c r="M414" s="2"/>
      <c r="N414" s="2"/>
      <c r="O414" s="2"/>
      <c r="P414" s="2"/>
      <c r="Q414" s="2"/>
    </row>
    <row r="417" ht="82.5" customHeight="1" x14ac:dyDescent="0.2"/>
  </sheetData>
  <dataConsolidate/>
  <mergeCells count="19">
    <mergeCell ref="H378:L378"/>
    <mergeCell ref="C383:E383"/>
    <mergeCell ref="H379:H380"/>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1:I63 G296:I298 I13:I14 G36:I37 I309:I310 I38 M42 G42:I42 G300:I306 M29:M35 G74:I74 G53:I54 G51:I51 G284:I294 G160:I190 M9:M23 G150:I154 G79:I89 G10:I12 G212:I282 G194:I208 G312:I322 M37:M40 G39:I40 G324:I370 M284:M370 G111:I147 M44:M157 N9:N157 N159:N370 M159:M282 J10:J370 M158:N158">
    <cfRule type="expression" dxfId="18" priority="19">
      <formula>ISNA(D9)</formula>
    </cfRule>
  </conditionalFormatting>
  <conditionalFormatting sqref="G44 I44 G45:I45 G46 I46 G47:I48 G52:I52 G70:I70 G55:I58">
    <cfRule type="expression" dxfId="17" priority="16">
      <formula>ISNA(G44)</formula>
    </cfRule>
  </conditionalFormatting>
  <conditionalFormatting sqref="G65 I65 G66:I67">
    <cfRule type="expression" dxfId="16" priority="15">
      <formula>ISNA(G65)</formula>
    </cfRule>
  </conditionalFormatting>
  <conditionalFormatting sqref="G20:I20 G31:I32 G25:I29 L28:M28 G23:I23 G21:G22 I21:I22">
    <cfRule type="expression" dxfId="15" priority="17">
      <formula>ISNA(G20)</formula>
    </cfRule>
  </conditionalFormatting>
  <conditionalFormatting sqref="G156:I158 G299:I299 G295:I295">
    <cfRule type="expression" dxfId="14" priority="11">
      <formula>ISNA(G156)</formula>
    </cfRule>
  </conditionalFormatting>
  <conditionalFormatting sqref="G311:I311">
    <cfRule type="expression" dxfId="13" priority="18">
      <formula>ISNA(G311)</formula>
    </cfRule>
  </conditionalFormatting>
  <conditionalFormatting sqref="G15:I19 G155:I155 G14:H14">
    <cfRule type="expression" dxfId="12" priority="12">
      <formula>ISNA(G14)</formula>
    </cfRule>
  </conditionalFormatting>
  <conditionalFormatting sqref="G33:I35 H43:I43 G49:I50 G59:I60 G68:I68 G93:I93 G108:I110 G308:I308">
    <cfRule type="expression" dxfId="11" priority="20">
      <formula>ISNA(G33)</formula>
    </cfRule>
  </conditionalFormatting>
  <conditionalFormatting sqref="G71:I73 G76:I77 G92:I92">
    <cfRule type="expression" dxfId="10" priority="14">
      <formula>ISNA(G71)</formula>
    </cfRule>
  </conditionalFormatting>
  <conditionalFormatting sqref="G95:I99">
    <cfRule type="expression" dxfId="9" priority="8">
      <formula>ISNA(G95)</formula>
    </cfRule>
  </conditionalFormatting>
  <conditionalFormatting sqref="G101:I103">
    <cfRule type="expression" dxfId="8" priority="13">
      <formula>ISNA(G101)</formula>
    </cfRule>
  </conditionalFormatting>
  <conditionalFormatting sqref="H191:I193">
    <cfRule type="expression" dxfId="7" priority="9">
      <formula>ISNA(H191)</formula>
    </cfRule>
  </conditionalFormatting>
  <conditionalFormatting sqref="I75 H309:H310 D323 G323:I323">
    <cfRule type="expression" dxfId="6" priority="10">
      <formula>ISNA(D75)</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1:M41">
    <cfRule type="expression" dxfId="3" priority="5">
      <formula>ISNA(L41)</formula>
    </cfRule>
  </conditionalFormatting>
  <conditionalFormatting sqref="L43:M43">
    <cfRule type="expression" dxfId="2" priority="4">
      <formula>ISNA(L43)</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70" min="1" max="16" man="1"/>
    <brk id="141" min="1" max="16" man="1"/>
    <brk id="221" min="1" max="16" man="1"/>
    <brk id="301" min="1" max="16" man="1"/>
    <brk id="363"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Pavilion</cp:lastModifiedBy>
  <cp:lastPrinted>2025-06-20T03:11:16Z</cp:lastPrinted>
  <dcterms:created xsi:type="dcterms:W3CDTF">2025-02-19T16:55:38Z</dcterms:created>
  <dcterms:modified xsi:type="dcterms:W3CDTF">2025-06-20T03:12:50Z</dcterms:modified>
</cp:coreProperties>
</file>