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EJECUCION PESUP. DEL GASTO 2024\EJEC. SEPTIEMBRE 2024\PARA ENVIAR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'!$A$1:$N$79</definedName>
  </definedNames>
  <calcPr calcId="152511"/>
</workbook>
</file>

<file path=xl/calcChain.xml><?xml version="1.0" encoding="utf-8"?>
<calcChain xmlns="http://schemas.openxmlformats.org/spreadsheetml/2006/main">
  <c r="N53" i="3" l="1"/>
  <c r="N52" i="3"/>
  <c r="N51" i="3"/>
  <c r="N50" i="3"/>
  <c r="N49" i="3"/>
  <c r="N48" i="3"/>
  <c r="N47" i="3"/>
  <c r="N46" i="3"/>
  <c r="N45" i="3"/>
  <c r="N44" i="3"/>
  <c r="N42" i="3"/>
  <c r="N40" i="3"/>
  <c r="N39" i="3"/>
  <c r="N38" i="3"/>
  <c r="N37" i="3"/>
  <c r="N36" i="3"/>
  <c r="N35" i="3"/>
  <c r="N34" i="3"/>
  <c r="N33" i="3"/>
  <c r="N31" i="3"/>
  <c r="N30" i="3"/>
  <c r="N29" i="3"/>
  <c r="N28" i="3"/>
  <c r="N27" i="3"/>
  <c r="N26" i="3"/>
  <c r="N25" i="3"/>
  <c r="N24" i="3"/>
  <c r="N23" i="3"/>
  <c r="N21" i="3"/>
  <c r="N20" i="3"/>
  <c r="N19" i="3"/>
  <c r="L43" i="3" l="1"/>
  <c r="L41" i="3"/>
  <c r="L32" i="3"/>
  <c r="L22" i="3"/>
  <c r="L18" i="3"/>
  <c r="L13" i="3" l="1"/>
  <c r="L54" i="3"/>
  <c r="L14" i="3" l="1"/>
  <c r="D54" i="3"/>
  <c r="D17" i="3"/>
  <c r="D13" i="3" s="1"/>
  <c r="L15" i="3" l="1"/>
  <c r="M18" i="3"/>
  <c r="K43" i="3"/>
  <c r="K41" i="3"/>
  <c r="K32" i="3"/>
  <c r="K22" i="3"/>
  <c r="K18" i="3"/>
  <c r="C18" i="3"/>
  <c r="C41" i="3"/>
  <c r="C54" i="3" l="1"/>
  <c r="L16" i="3"/>
  <c r="C13" i="3"/>
  <c r="K54" i="3"/>
  <c r="K17" i="3"/>
  <c r="L17" i="3" l="1"/>
  <c r="C14" i="3"/>
  <c r="J43" i="3"/>
  <c r="J41" i="3"/>
  <c r="J32" i="3"/>
  <c r="J22" i="3"/>
  <c r="J18" i="3"/>
  <c r="C15" i="3" l="1"/>
  <c r="J17" i="3"/>
  <c r="J54" i="3"/>
  <c r="C16" i="3" l="1"/>
  <c r="M22" i="3"/>
  <c r="M32" i="3"/>
  <c r="C17" i="3" l="1"/>
  <c r="M43" i="3"/>
  <c r="M41" i="3"/>
  <c r="M13" i="3" l="1"/>
  <c r="M54" i="3"/>
  <c r="I32" i="3"/>
  <c r="I22" i="3"/>
  <c r="I18" i="3"/>
  <c r="I43" i="3"/>
  <c r="I41" i="3"/>
  <c r="M14" i="3" l="1"/>
  <c r="N13" i="3"/>
  <c r="I54" i="3"/>
  <c r="H41" i="3"/>
  <c r="H43" i="3"/>
  <c r="M15" i="3" l="1"/>
  <c r="N14" i="3"/>
  <c r="H54" i="3"/>
  <c r="G43" i="3"/>
  <c r="G41" i="3"/>
  <c r="G32" i="3"/>
  <c r="G22" i="3"/>
  <c r="M16" i="3" l="1"/>
  <c r="N15" i="3"/>
  <c r="F43" i="3"/>
  <c r="F41" i="3"/>
  <c r="F32" i="3"/>
  <c r="F22" i="3"/>
  <c r="F18" i="3"/>
  <c r="N18" i="3" l="1"/>
  <c r="N43" i="3"/>
  <c r="N41" i="3"/>
  <c r="M17" i="3"/>
  <c r="N16" i="3"/>
  <c r="F54" i="3"/>
  <c r="E32" i="3"/>
  <c r="E22" i="3"/>
  <c r="N22" i="3" l="1"/>
  <c r="N32" i="3"/>
  <c r="N17" i="3"/>
  <c r="E54" i="3"/>
  <c r="B43" i="3" l="1"/>
  <c r="B52" i="3"/>
  <c r="B41" i="3"/>
  <c r="B32" i="3"/>
  <c r="B22" i="3"/>
  <c r="B18" i="3" l="1"/>
  <c r="B54" i="3" l="1"/>
  <c r="G54" i="3" l="1"/>
  <c r="N54" i="3" l="1"/>
</calcChain>
</file>

<file path=xl/sharedStrings.xml><?xml version="1.0" encoding="utf-8"?>
<sst xmlns="http://schemas.openxmlformats.org/spreadsheetml/2006/main" count="72" uniqueCount="70">
  <si>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</si>
  <si>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</si>
  <si>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</si>
  <si>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</si>
  <si>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</si>
  <si>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</si>
  <si>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</si>
  <si>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</si>
  <si>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</si>
  <si>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</si>
  <si>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</si>
  <si>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</si>
  <si>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</si>
  <si>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</si>
  <si>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</si>
  <si>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</si>
  <si>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</si>
  <si>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</si>
  <si>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</si>
  <si>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</si>
  <si>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</si>
  <si>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</si>
  <si>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</si>
  <si>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</si>
  <si>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</si>
  <si>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</si>
  <si>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</si>
  <si>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</si>
  <si>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</si>
  <si>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</si>
  <si>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</si>
  <si>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</si>
  <si>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</si>
  <si>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</si>
  <si>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</si>
  <si>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</si>
  <si>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</si>
  <si>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</si>
  <si>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</si>
  <si>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</si>
  <si>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</si>
  <si>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</si>
  <si>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</si>
  <si>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</si>
  <si>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</si>
  <si>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</si>
  <si>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</si>
  <si>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</si>
  <si>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</si>
  <si>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</si>
  <si>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</si>
  <si>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</si>
  <si>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</si>
  <si>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</si>
  <si>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</si>
  <si>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</si>
  <si>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LIC.  MERCEDES DE LA CRUZ</t>
  </si>
  <si>
    <t>FEBRERO</t>
  </si>
  <si>
    <t>MARZO</t>
  </si>
  <si>
    <t>ABRIL</t>
  </si>
  <si>
    <t>MAYO</t>
  </si>
  <si>
    <t>JUNIO</t>
  </si>
  <si>
    <t>JULIO</t>
  </si>
  <si>
    <t>INSTITUTO DOMINICANO DE METEOROLOGÍA</t>
  </si>
  <si>
    <t>AGOSTO</t>
  </si>
  <si>
    <t>PRESUPUESTO COMPLEMENTARIO</t>
  </si>
  <si>
    <t>Enc. de Div. Contabilidad</t>
  </si>
  <si>
    <t xml:space="preserve"> Enc. de Dpto. Administrativo</t>
  </si>
  <si>
    <t>Directora Ejecutiva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</si>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</sst>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#,##0.00;[Red]#,##0.00"/>
    <numFmt numFmtId="167" formatCode="#,##0.00\ _€;[Red]#,##0.00\ _€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3" fillId="0" borderId="0"/>
    <xf numFmtId="165" fontId="19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43" fontId="10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3" fontId="3" fillId="0" borderId="0" xfId="0" applyNumberFormat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3" fontId="0" fillId="0" borderId="0" xfId="0" applyNumberFormat="1"/>
    <xf numFmtId="0" fontId="0" fillId="0" borderId="0" xfId="0" applyFill="1"/>
    <xf numFmtId="43" fontId="11" fillId="0" borderId="0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/>
    <xf numFmtId="0" fontId="9" fillId="0" borderId="0" xfId="0" applyFont="1" applyBorder="1" applyAlignment="1"/>
    <xf numFmtId="0" fontId="18" fillId="0" borderId="0" xfId="0" applyFont="1" applyBorder="1" applyAlignment="1"/>
    <xf numFmtId="4" fontId="0" fillId="0" borderId="0" xfId="0" applyNumberFormat="1"/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5" fontId="24" fillId="0" borderId="0" xfId="3" applyFont="1" applyFill="1" applyBorder="1" applyAlignment="1">
      <alignment horizontal="right"/>
    </xf>
    <xf numFmtId="43" fontId="0" fillId="0" borderId="0" xfId="0" applyNumberFormat="1" applyBorder="1" applyAlignment="1">
      <alignment vertical="center" wrapText="1"/>
    </xf>
    <xf numFmtId="49" fontId="20" fillId="0" borderId="0" xfId="0" applyNumberFormat="1" applyFont="1" applyBorder="1" applyAlignment="1">
      <alignment horizontal="left" vertical="center"/>
    </xf>
    <xf numFmtId="165" fontId="3" fillId="0" borderId="0" xfId="3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right" vertical="center"/>
    </xf>
    <xf numFmtId="165" fontId="21" fillId="0" borderId="0" xfId="3" applyFont="1" applyBorder="1" applyAlignment="1">
      <alignment horizontal="right" vertical="center"/>
    </xf>
    <xf numFmtId="43" fontId="20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166" fontId="10" fillId="0" borderId="0" xfId="1" applyNumberFormat="1" applyFont="1" applyFill="1" applyBorder="1" applyAlignment="1">
      <alignment horizontal="right" vertical="center"/>
    </xf>
    <xf numFmtId="165" fontId="23" fillId="0" borderId="0" xfId="3" applyFont="1" applyFill="1" applyBorder="1" applyAlignment="1">
      <alignment horizontal="center" vertical="center" wrapText="1"/>
    </xf>
    <xf numFmtId="166" fontId="10" fillId="3" borderId="0" xfId="1" applyNumberFormat="1" applyFont="1" applyFill="1" applyBorder="1" applyAlignment="1">
      <alignment horizontal="right" vertical="center"/>
    </xf>
    <xf numFmtId="43" fontId="0" fillId="0" borderId="0" xfId="0" applyNumberFormat="1" applyBorder="1" applyAlignment="1">
      <alignment vertical="center"/>
    </xf>
    <xf numFmtId="43" fontId="0" fillId="0" borderId="0" xfId="0" applyNumberFormat="1" applyBorder="1"/>
    <xf numFmtId="43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43" fontId="1" fillId="0" borderId="0" xfId="0" applyNumberFormat="1" applyFont="1" applyFill="1" applyBorder="1"/>
    <xf numFmtId="0" fontId="0" fillId="0" borderId="0" xfId="0" applyFont="1" applyFill="1" applyBorder="1"/>
    <xf numFmtId="164" fontId="0" fillId="0" borderId="0" xfId="0" applyNumberFormat="1"/>
    <xf numFmtId="164" fontId="0" fillId="0" borderId="0" xfId="0" applyNumberFormat="1" applyBorder="1"/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165" fontId="21" fillId="3" borderId="0" xfId="3" applyFont="1" applyFill="1" applyBorder="1" applyAlignment="1">
      <alignment horizontal="right" vertical="center"/>
    </xf>
    <xf numFmtId="165" fontId="21" fillId="0" borderId="0" xfId="3" applyFont="1" applyAlignment="1">
      <alignment horizontal="right" vertical="center"/>
    </xf>
    <xf numFmtId="165" fontId="21" fillId="0" borderId="0" xfId="3" applyFont="1" applyAlignment="1">
      <alignment horizontal="right"/>
    </xf>
    <xf numFmtId="165" fontId="21" fillId="0" borderId="0" xfId="3" applyFont="1" applyFill="1" applyBorder="1" applyAlignment="1">
      <alignment horizontal="right" vertical="center"/>
    </xf>
    <xf numFmtId="165" fontId="22" fillId="0" borderId="0" xfId="3" applyFont="1" applyFill="1" applyBorder="1" applyAlignment="1">
      <alignment horizontal="right" vertical="center"/>
    </xf>
    <xf numFmtId="165" fontId="22" fillId="3" borderId="0" xfId="3" applyFont="1" applyFill="1" applyBorder="1" applyAlignment="1">
      <alignment horizontal="right" vertical="center"/>
    </xf>
    <xf numFmtId="165" fontId="22" fillId="0" borderId="0" xfId="3" applyFont="1" applyBorder="1" applyAlignment="1">
      <alignment horizontal="right" vertical="center"/>
    </xf>
    <xf numFmtId="165" fontId="22" fillId="0" borderId="0" xfId="3" applyFont="1" applyBorder="1" applyAlignment="1">
      <alignment horizontal="right"/>
    </xf>
    <xf numFmtId="167" fontId="21" fillId="0" borderId="0" xfId="3" applyNumberFormat="1" applyFont="1" applyFill="1" applyBorder="1" applyAlignment="1">
      <alignment horizontal="right" vertical="center"/>
    </xf>
    <xf numFmtId="165" fontId="23" fillId="0" borderId="0" xfId="3" applyNumberFormat="1" applyFont="1" applyFill="1" applyBorder="1" applyAlignment="1">
      <alignment horizontal="center" vertical="center" wrapText="1"/>
    </xf>
    <xf numFmtId="166" fontId="21" fillId="0" borderId="0" xfId="3" applyNumberFormat="1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left" vertical="center"/>
    </xf>
    <xf numFmtId="166" fontId="20" fillId="0" borderId="2" xfId="1" applyNumberFormat="1" applyFont="1" applyFill="1" applyBorder="1" applyAlignment="1">
      <alignment horizontal="right" vertical="center"/>
    </xf>
    <xf numFmtId="43" fontId="20" fillId="0" borderId="2" xfId="1" applyNumberFormat="1" applyFont="1" applyFill="1" applyBorder="1" applyAlignment="1">
      <alignment horizontal="right" vertical="center"/>
    </xf>
    <xf numFmtId="43" fontId="20" fillId="0" borderId="2" xfId="1" applyNumberFormat="1" applyFont="1" applyBorder="1" applyAlignment="1">
      <alignment horizontal="right" vertical="center"/>
    </xf>
    <xf numFmtId="167" fontId="20" fillId="0" borderId="2" xfId="1" applyNumberFormat="1" applyFont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/>
    </xf>
    <xf numFmtId="165" fontId="0" fillId="0" borderId="0" xfId="3" applyFont="1"/>
    <xf numFmtId="0" fontId="0" fillId="0" borderId="0" xfId="0" applyAlignment="1"/>
    <xf numFmtId="4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43" fontId="3" fillId="0" borderId="3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6" fontId="22" fillId="0" borderId="0" xfId="3" applyNumberFormat="1" applyFont="1" applyFill="1" applyBorder="1" applyAlignment="1">
      <alignment horizontal="right" vertical="center"/>
    </xf>
    <xf numFmtId="165" fontId="22" fillId="0" borderId="0" xfId="3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165" fontId="0" fillId="0" borderId="5" xfId="3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161829</xdr:colOff>
      <xdr:row>4</xdr:row>
      <xdr:rowOff>251114</xdr:rowOff>
    </xdr:from>
    <xdr:to>
      <xdr:col>6</xdr:col>
      <xdr:colOff>381001</xdr:colOff>
      <xdr:row>4</xdr:row>
      <xdr:rowOff>262659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5617056" y="1125682"/>
          <a:ext cx="1041786" cy="1154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831271</xdr:colOff>
      <xdr:row>0</xdr:row>
      <xdr:rowOff>34636</xdr:rowOff>
    </xdr:from>
    <xdr:to>
      <xdr:col>6</xdr:col>
      <xdr:colOff>623452</xdr:colOff>
      <xdr:row>3</xdr:row>
      <xdr:rowOff>275573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566" y="34636"/>
          <a:ext cx="1454727" cy="82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showGridLines="0" tabSelected="1" view="pageBreakPreview" zoomScale="110" zoomScaleNormal="50" zoomScaleSheetLayoutView="110" workbookViewId="0">
      <selection activeCell="A5" sqref="A5:M5"/>
    </sheetView>
  </sheetViews>
  <sheetFormatPr baseColWidth="10" defaultColWidth="9.140625" defaultRowHeight="15" x14ac:dyDescent="0.25"/>
  <cols>
    <col min="1" max="1" width="29.28515625" customWidth="1"/>
    <col min="2" max="2" width="13" customWidth="1"/>
    <col min="3" max="3" width="14.7109375" customWidth="1"/>
    <col min="4" max="4" width="12.140625" customWidth="1"/>
    <col min="5" max="5" width="12.5703125" customWidth="1"/>
    <col min="6" max="6" width="12.28515625" customWidth="1"/>
    <col min="7" max="7" width="12.5703125" customWidth="1"/>
    <col min="8" max="8" width="12.7109375" customWidth="1"/>
    <col min="9" max="9" width="12.28515625" customWidth="1"/>
    <col min="10" max="10" width="12.85546875" customWidth="1"/>
    <col min="11" max="12" width="13.28515625" customWidth="1"/>
    <col min="13" max="13" width="14.42578125" customWidth="1"/>
    <col min="14" max="14" width="15.710937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15"/>
      <c r="G1" s="39"/>
      <c r="H1" s="39"/>
      <c r="I1" s="27"/>
      <c r="J1" s="17"/>
      <c r="K1" s="17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16"/>
      <c r="G2" s="39"/>
      <c r="H2" s="39"/>
      <c r="I2" s="27"/>
      <c r="J2" s="40"/>
      <c r="K2" s="40"/>
      <c r="L2" s="16"/>
      <c r="M2" s="16"/>
      <c r="N2" s="16"/>
      <c r="O2" s="15"/>
      <c r="P2" s="15"/>
    </row>
    <row r="3" spans="1:18" ht="15.75" x14ac:dyDescent="0.25">
      <c r="A3" s="15"/>
      <c r="B3" s="16"/>
      <c r="C3" s="16"/>
      <c r="D3" s="16"/>
      <c r="E3" s="16"/>
      <c r="F3" s="16"/>
      <c r="G3" s="38"/>
      <c r="H3" s="39"/>
      <c r="I3" s="27"/>
      <c r="J3" s="40"/>
      <c r="K3" s="40"/>
      <c r="L3" s="16"/>
      <c r="M3" s="16"/>
      <c r="N3" s="16"/>
      <c r="O3" s="15"/>
      <c r="P3" s="15"/>
    </row>
    <row r="4" spans="1:18" ht="22.5" customHeight="1" x14ac:dyDescent="0.25">
      <c r="A4" s="106"/>
      <c r="B4" s="106"/>
      <c r="C4" s="106"/>
      <c r="D4" s="106"/>
      <c r="E4" s="31"/>
      <c r="F4" s="31"/>
      <c r="G4" s="39"/>
      <c r="H4" s="39"/>
      <c r="I4" s="27"/>
      <c r="J4" s="41"/>
      <c r="K4" s="41"/>
      <c r="L4" s="31"/>
      <c r="M4" s="31"/>
      <c r="N4" s="31"/>
      <c r="O4" s="15"/>
      <c r="P4" s="15"/>
    </row>
    <row r="5" spans="1:18" ht="21" customHeight="1" x14ac:dyDescent="0.25">
      <c r="A5" s="109" t="s">
        <v>40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32"/>
      <c r="O5" s="15"/>
      <c r="P5" s="15"/>
    </row>
    <row r="6" spans="1:18" ht="24.75" customHeight="1" x14ac:dyDescent="0.25">
      <c r="A6" s="110" t="s">
        <v>63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33"/>
      <c r="O6" s="17"/>
      <c r="P6" s="15"/>
    </row>
    <row r="7" spans="1:18" ht="7.5" customHeight="1" x14ac:dyDescent="0.25">
      <c r="A7" s="111" t="s">
        <v>54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34"/>
      <c r="O7" s="17"/>
      <c r="P7" s="15"/>
    </row>
    <row r="8" spans="1:18" ht="15.75" customHeight="1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21"/>
      <c r="O8" s="17"/>
      <c r="P8" s="15"/>
      <c r="Q8" s="11"/>
    </row>
    <row r="9" spans="1:18" ht="15.75" customHeight="1" x14ac:dyDescent="0.25">
      <c r="A9" s="111" t="s">
        <v>41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21"/>
      <c r="O9" s="17"/>
      <c r="P9" s="15"/>
    </row>
    <row r="10" spans="1:18" ht="18.75" customHeight="1" x14ac:dyDescent="0.25">
      <c r="A10" s="112" t="s">
        <v>42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20"/>
      <c r="O10" s="17"/>
      <c r="P10" s="15"/>
      <c r="R10" s="14"/>
    </row>
    <row r="11" spans="1:18" ht="19.5" thickBot="1" x14ac:dyDescent="0.3">
      <c r="A11" s="35"/>
      <c r="B11" s="35"/>
      <c r="C11" s="35"/>
      <c r="D11" s="35"/>
      <c r="E11" s="53"/>
      <c r="F11" s="35"/>
      <c r="G11" s="55"/>
      <c r="H11" s="44"/>
      <c r="I11" s="45"/>
      <c r="J11" s="21"/>
      <c r="K11" s="21"/>
      <c r="L11" s="35" t="s">
        <v>39</v>
      </c>
      <c r="M11" s="35"/>
      <c r="N11" s="25"/>
      <c r="O11" s="17"/>
      <c r="P11" s="15"/>
    </row>
    <row r="12" spans="1:18" ht="24.75" thickBot="1" x14ac:dyDescent="0.3">
      <c r="A12" s="74" t="s">
        <v>0</v>
      </c>
      <c r="B12" s="75" t="s">
        <v>51</v>
      </c>
      <c r="C12" s="75" t="s">
        <v>65</v>
      </c>
      <c r="D12" s="75" t="s">
        <v>52</v>
      </c>
      <c r="E12" s="75" t="s">
        <v>49</v>
      </c>
      <c r="F12" s="75" t="s">
        <v>57</v>
      </c>
      <c r="G12" s="75" t="s">
        <v>58</v>
      </c>
      <c r="H12" s="75" t="s">
        <v>59</v>
      </c>
      <c r="I12" s="75" t="s">
        <v>60</v>
      </c>
      <c r="J12" s="75" t="s">
        <v>61</v>
      </c>
      <c r="K12" s="75" t="s">
        <v>62</v>
      </c>
      <c r="L12" s="75" t="s">
        <v>64</v>
      </c>
      <c r="M12" s="75" t="s">
        <v>69</v>
      </c>
      <c r="N12" s="76" t="s">
        <v>44</v>
      </c>
      <c r="O12" s="39"/>
      <c r="P12" s="27"/>
      <c r="Q12" s="21"/>
      <c r="R12" s="21"/>
    </row>
    <row r="13" spans="1:18" x14ac:dyDescent="0.25">
      <c r="A13" s="56" t="s">
        <v>1</v>
      </c>
      <c r="B13" s="57">
        <v>245998207</v>
      </c>
      <c r="C13" s="58">
        <f>+C18+C22+C32+C41+C43+C52</f>
        <v>20000000</v>
      </c>
      <c r="D13" s="58">
        <f>+D17</f>
        <v>1463500</v>
      </c>
      <c r="E13" s="80">
        <v>14414060.27</v>
      </c>
      <c r="F13" s="59">
        <v>19046262.390000001</v>
      </c>
      <c r="G13" s="59">
        <v>18199242.27</v>
      </c>
      <c r="H13" s="77">
        <v>17525089.190000001</v>
      </c>
      <c r="I13" s="78">
        <v>22274614.670000002</v>
      </c>
      <c r="J13" s="78">
        <v>17879751.18</v>
      </c>
      <c r="K13" s="79">
        <v>15852287.52</v>
      </c>
      <c r="L13" s="79">
        <f>+L18+L22+L32+L41+L43+L52</f>
        <v>20043482.330000002</v>
      </c>
      <c r="M13" s="79">
        <f>+M18+M22+M32+M41+M43+M52</f>
        <v>15687629.75</v>
      </c>
      <c r="N13" s="97">
        <f t="shared" ref="N13:N54" si="0">+E13+F13+G13+H13+I13+J13+K13+L13+M13</f>
        <v>160922419.56999999</v>
      </c>
      <c r="O13" s="72"/>
      <c r="P13" s="27"/>
      <c r="Q13" s="42"/>
      <c r="R13" s="42"/>
    </row>
    <row r="14" spans="1:18" ht="24.75" customHeight="1" x14ac:dyDescent="0.25">
      <c r="A14" s="61" t="s">
        <v>2</v>
      </c>
      <c r="B14" s="57">
        <v>245998207</v>
      </c>
      <c r="C14" s="62">
        <f>+C13</f>
        <v>20000000</v>
      </c>
      <c r="D14" s="62">
        <v>1463500</v>
      </c>
      <c r="E14" s="81">
        <v>14414060.27</v>
      </c>
      <c r="F14" s="81">
        <v>19046262.390000001</v>
      </c>
      <c r="G14" s="81">
        <v>18199242.27</v>
      </c>
      <c r="H14" s="82">
        <v>17525089.190000001</v>
      </c>
      <c r="I14" s="83">
        <v>22274614.670000002</v>
      </c>
      <c r="J14" s="81">
        <v>17879751.18</v>
      </c>
      <c r="K14" s="84">
        <v>15852287.52</v>
      </c>
      <c r="L14" s="84">
        <f t="shared" ref="L14:M17" si="1">+L13</f>
        <v>20043482.330000002</v>
      </c>
      <c r="M14" s="84">
        <f t="shared" si="1"/>
        <v>15687629.75</v>
      </c>
      <c r="N14" s="10">
        <f t="shared" si="0"/>
        <v>160922419.56999999</v>
      </c>
      <c r="O14" s="60"/>
      <c r="P14" s="67"/>
      <c r="Q14" s="68"/>
      <c r="R14" s="46"/>
    </row>
    <row r="15" spans="1:18" ht="28.5" customHeight="1" x14ac:dyDescent="0.25">
      <c r="A15" s="61" t="s">
        <v>3</v>
      </c>
      <c r="B15" s="57">
        <v>245998207</v>
      </c>
      <c r="C15" s="62">
        <f t="shared" ref="C15:C17" si="2">+C14</f>
        <v>20000000</v>
      </c>
      <c r="D15" s="62">
        <v>1463500</v>
      </c>
      <c r="E15" s="81">
        <v>14414060.27</v>
      </c>
      <c r="F15" s="81">
        <v>19046262.390000001</v>
      </c>
      <c r="G15" s="81">
        <v>18199242.27</v>
      </c>
      <c r="H15" s="82">
        <v>17525089.190000001</v>
      </c>
      <c r="I15" s="83">
        <v>22274614.670000002</v>
      </c>
      <c r="J15" s="81">
        <v>17879751.18</v>
      </c>
      <c r="K15" s="84">
        <v>15852287.52</v>
      </c>
      <c r="L15" s="84">
        <f t="shared" si="1"/>
        <v>20043482.330000002</v>
      </c>
      <c r="M15" s="84">
        <f t="shared" si="1"/>
        <v>15687629.75</v>
      </c>
      <c r="N15" s="10">
        <f t="shared" si="0"/>
        <v>160922419.56999999</v>
      </c>
      <c r="O15" s="60"/>
      <c r="P15" s="67"/>
      <c r="Q15" s="48"/>
      <c r="R15" s="27"/>
    </row>
    <row r="16" spans="1:18" ht="22.5" customHeight="1" x14ac:dyDescent="0.25">
      <c r="A16" s="61" t="s">
        <v>43</v>
      </c>
      <c r="B16" s="57">
        <v>245998207</v>
      </c>
      <c r="C16" s="62">
        <f t="shared" si="2"/>
        <v>20000000</v>
      </c>
      <c r="D16" s="62">
        <v>1463500</v>
      </c>
      <c r="E16" s="81">
        <v>14414060.27</v>
      </c>
      <c r="F16" s="81">
        <v>19046262.390000001</v>
      </c>
      <c r="G16" s="81">
        <v>18199242.27</v>
      </c>
      <c r="H16" s="82">
        <v>17525089.190000001</v>
      </c>
      <c r="I16" s="83">
        <v>22274614.670000002</v>
      </c>
      <c r="J16" s="81">
        <v>17879751.18</v>
      </c>
      <c r="K16" s="84">
        <v>15852287.52</v>
      </c>
      <c r="L16" s="84">
        <f t="shared" si="1"/>
        <v>20043482.330000002</v>
      </c>
      <c r="M16" s="84">
        <f t="shared" si="1"/>
        <v>15687629.75</v>
      </c>
      <c r="N16" s="10">
        <f t="shared" si="0"/>
        <v>160922419.56999999</v>
      </c>
      <c r="O16" s="54"/>
      <c r="P16" s="67"/>
      <c r="Q16" s="48"/>
      <c r="R16" s="27"/>
    </row>
    <row r="17" spans="1:18" x14ac:dyDescent="0.25">
      <c r="A17" s="61" t="s">
        <v>4</v>
      </c>
      <c r="B17" s="57">
        <v>245998207</v>
      </c>
      <c r="C17" s="62">
        <f t="shared" si="2"/>
        <v>20000000</v>
      </c>
      <c r="D17" s="62">
        <f>+D18+D22+D32+D41+D43+D52</f>
        <v>1463500</v>
      </c>
      <c r="E17" s="81">
        <v>14414060.27</v>
      </c>
      <c r="F17" s="81">
        <v>19046262.390000001</v>
      </c>
      <c r="G17" s="81">
        <v>18199242.27</v>
      </c>
      <c r="H17" s="82">
        <v>17525089.190000001</v>
      </c>
      <c r="I17" s="83">
        <v>22274614.670000002</v>
      </c>
      <c r="J17" s="81">
        <f>+J18+J22+J32+J41+J43+J52</f>
        <v>17879751.18</v>
      </c>
      <c r="K17" s="81">
        <f>+K18+K22+K32+K41+K43+K52</f>
        <v>15852287.519999998</v>
      </c>
      <c r="L17" s="84">
        <f t="shared" si="1"/>
        <v>20043482.330000002</v>
      </c>
      <c r="M17" s="84">
        <f t="shared" si="1"/>
        <v>15687629.75</v>
      </c>
      <c r="N17" s="10">
        <f t="shared" si="0"/>
        <v>160922419.56999999</v>
      </c>
      <c r="O17" s="54"/>
      <c r="P17" s="67"/>
      <c r="Q17" s="48"/>
      <c r="R17" s="27"/>
    </row>
    <row r="18" spans="1:18" s="18" customFormat="1" ht="21" customHeight="1" x14ac:dyDescent="0.25">
      <c r="A18" s="93" t="s">
        <v>5</v>
      </c>
      <c r="B18" s="57">
        <f>+B19+B20+B21</f>
        <v>191836407</v>
      </c>
      <c r="C18" s="58">
        <f>+C19+C20+C21</f>
        <v>17363494</v>
      </c>
      <c r="D18" s="58">
        <v>0</v>
      </c>
      <c r="E18" s="80">
        <v>13767703.83</v>
      </c>
      <c r="F18" s="80">
        <f>+F19+F20+F21</f>
        <v>14079114.26</v>
      </c>
      <c r="G18" s="80">
        <v>14070610.4</v>
      </c>
      <c r="H18" s="80">
        <v>14080110.4</v>
      </c>
      <c r="I18" s="80">
        <f>+I19+I20+I21</f>
        <v>13711853.68</v>
      </c>
      <c r="J18" s="80">
        <f>+J19+J20+J21</f>
        <v>13853492.6</v>
      </c>
      <c r="K18" s="85">
        <f>+K19+K20+K21</f>
        <v>13971838.399999999</v>
      </c>
      <c r="L18" s="85">
        <f>+L19+L20+L21</f>
        <v>14016461.449999999</v>
      </c>
      <c r="M18" s="85">
        <f>+M19+M20+M21</f>
        <v>14040523.57</v>
      </c>
      <c r="N18" s="10">
        <f t="shared" si="0"/>
        <v>125591708.59</v>
      </c>
      <c r="O18" s="54"/>
      <c r="P18" s="69"/>
      <c r="Q18" s="48"/>
      <c r="R18" s="27"/>
    </row>
    <row r="19" spans="1:18" x14ac:dyDescent="0.25">
      <c r="A19" s="61" t="s">
        <v>6</v>
      </c>
      <c r="B19" s="86">
        <v>157820000</v>
      </c>
      <c r="C19" s="62">
        <v>0</v>
      </c>
      <c r="D19" s="62">
        <v>0</v>
      </c>
      <c r="E19" s="81">
        <v>11251206.869999999</v>
      </c>
      <c r="F19" s="81">
        <v>11417540.199999999</v>
      </c>
      <c r="G19" s="81">
        <v>11426206.869999999</v>
      </c>
      <c r="H19" s="81">
        <v>11426206.869999999</v>
      </c>
      <c r="I19" s="81">
        <v>11294206.869999999</v>
      </c>
      <c r="J19" s="81">
        <v>11259206.869999999</v>
      </c>
      <c r="K19" s="81">
        <v>11346206.869999999</v>
      </c>
      <c r="L19" s="81">
        <v>11398894.92</v>
      </c>
      <c r="M19" s="81">
        <v>11408654.560000001</v>
      </c>
      <c r="N19" s="10">
        <f t="shared" si="0"/>
        <v>102228330.90000001</v>
      </c>
      <c r="O19" s="54"/>
      <c r="P19" s="67"/>
      <c r="Q19" s="48"/>
      <c r="R19" s="27"/>
    </row>
    <row r="20" spans="1:18" ht="26.25" customHeight="1" x14ac:dyDescent="0.25">
      <c r="A20" s="61" t="s">
        <v>7</v>
      </c>
      <c r="B20" s="63">
        <v>17008000</v>
      </c>
      <c r="C20" s="62">
        <v>17363494</v>
      </c>
      <c r="D20" s="62">
        <v>0</v>
      </c>
      <c r="E20" s="81">
        <v>801040</v>
      </c>
      <c r="F20" s="81">
        <v>919540</v>
      </c>
      <c r="G20" s="81">
        <v>901040</v>
      </c>
      <c r="H20" s="81">
        <v>910540</v>
      </c>
      <c r="I20" s="81">
        <v>856040</v>
      </c>
      <c r="J20" s="81">
        <v>876540</v>
      </c>
      <c r="K20" s="81">
        <v>894540</v>
      </c>
      <c r="L20" s="102">
        <v>882640</v>
      </c>
      <c r="M20" s="102">
        <v>911140</v>
      </c>
      <c r="N20" s="10">
        <f t="shared" si="0"/>
        <v>7953060</v>
      </c>
      <c r="O20" s="54"/>
      <c r="P20" s="70"/>
      <c r="Q20" s="47"/>
      <c r="R20" s="27"/>
    </row>
    <row r="21" spans="1:18" ht="21.75" customHeight="1" x14ac:dyDescent="0.25">
      <c r="A21" s="61" t="s">
        <v>8</v>
      </c>
      <c r="B21" s="63">
        <v>17008407</v>
      </c>
      <c r="C21" s="62">
        <v>0</v>
      </c>
      <c r="D21" s="62">
        <v>0</v>
      </c>
      <c r="E21" s="81">
        <v>1715456.96</v>
      </c>
      <c r="F21" s="81">
        <v>1742034.06</v>
      </c>
      <c r="G21" s="81">
        <v>1743363.53</v>
      </c>
      <c r="H21" s="81">
        <v>1743363.53</v>
      </c>
      <c r="I21" s="81">
        <v>1561606.81</v>
      </c>
      <c r="J21" s="81">
        <v>1717745.73</v>
      </c>
      <c r="K21" s="81">
        <v>1731091.53</v>
      </c>
      <c r="L21" s="81">
        <v>1734926.53</v>
      </c>
      <c r="M21" s="81">
        <v>1720729.01</v>
      </c>
      <c r="N21" s="10">
        <f t="shared" si="0"/>
        <v>15410317.689999999</v>
      </c>
      <c r="O21" s="54"/>
      <c r="P21" s="47"/>
      <c r="Q21" s="48"/>
      <c r="R21" s="43"/>
    </row>
    <row r="22" spans="1:18" s="18" customFormat="1" ht="19.5" customHeight="1" x14ac:dyDescent="0.25">
      <c r="A22" s="93" t="s">
        <v>9</v>
      </c>
      <c r="B22" s="57">
        <f>+B23+B24+B25+B26+B27+B28+B29+B30+B31</f>
        <v>21206695</v>
      </c>
      <c r="C22" s="58">
        <v>0</v>
      </c>
      <c r="D22" s="58">
        <v>0</v>
      </c>
      <c r="E22" s="80">
        <f>+E23+E24+E25+E26+E27+E28+E30+E31</f>
        <v>543548.93999999994</v>
      </c>
      <c r="F22" s="80">
        <f>+F23+F24+F25+F26+F27+F28+F29+F30+F31</f>
        <v>1087375.68</v>
      </c>
      <c r="G22" s="80">
        <f>+G23+G24+G25+G26+G27+G28+G29+G30+G31</f>
        <v>611745.12</v>
      </c>
      <c r="H22" s="80">
        <v>483449.62</v>
      </c>
      <c r="I22" s="80">
        <f>+I23+I24+I25+I26+I27+I28+I29+I30+I31</f>
        <v>976417.54</v>
      </c>
      <c r="J22" s="80">
        <f>+J23+J24+J25+J26+J27+J28+J29+J30+J31</f>
        <v>2598944.7399999998</v>
      </c>
      <c r="K22" s="85">
        <f>+K23+K24+K25+K26+K27+K28+K29+K30+K31</f>
        <v>662037.09000000008</v>
      </c>
      <c r="L22" s="85">
        <f>+L23+L24+L25+L26+L27+L28+L29+L30+L31</f>
        <v>1239384.48</v>
      </c>
      <c r="M22" s="85">
        <f>+M23+M24+M25+M26+M27+M28+M29+M30+M31</f>
        <v>1067657.03</v>
      </c>
      <c r="N22" s="10">
        <f t="shared" si="0"/>
        <v>9270560.2399999984</v>
      </c>
      <c r="O22" s="54"/>
      <c r="P22" s="48"/>
      <c r="Q22" s="48"/>
      <c r="R22" s="27"/>
    </row>
    <row r="23" spans="1:18" s="22" customFormat="1" x14ac:dyDescent="0.25">
      <c r="A23" s="61" t="s">
        <v>10</v>
      </c>
      <c r="B23" s="63">
        <v>8069695</v>
      </c>
      <c r="C23" s="62">
        <v>0</v>
      </c>
      <c r="D23" s="62">
        <v>0</v>
      </c>
      <c r="E23" s="81">
        <v>522948.94</v>
      </c>
      <c r="F23" s="81">
        <v>501888.88</v>
      </c>
      <c r="G23" s="81">
        <v>510097.62</v>
      </c>
      <c r="H23" s="81">
        <v>397299.62</v>
      </c>
      <c r="I23" s="81">
        <v>535228.14</v>
      </c>
      <c r="J23" s="81">
        <v>859482.42</v>
      </c>
      <c r="K23" s="81">
        <v>444637.09</v>
      </c>
      <c r="L23" s="81">
        <v>827252.48</v>
      </c>
      <c r="M23" s="81">
        <v>621089.53</v>
      </c>
      <c r="N23" s="10">
        <f t="shared" si="0"/>
        <v>5219924.72</v>
      </c>
      <c r="O23" s="54"/>
      <c r="P23" s="48"/>
      <c r="Q23" s="48"/>
      <c r="R23" s="27"/>
    </row>
    <row r="24" spans="1:18" ht="23.25" customHeight="1" x14ac:dyDescent="0.25">
      <c r="A24" s="61" t="s">
        <v>35</v>
      </c>
      <c r="B24" s="63">
        <v>350000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81">
        <v>29500</v>
      </c>
      <c r="K24" s="62">
        <v>0</v>
      </c>
      <c r="L24" s="62">
        <v>9676</v>
      </c>
      <c r="M24" s="62">
        <v>0</v>
      </c>
      <c r="N24" s="10">
        <f t="shared" si="0"/>
        <v>39176</v>
      </c>
      <c r="O24" s="54"/>
      <c r="P24" s="48"/>
      <c r="Q24" s="47"/>
      <c r="R24" s="27"/>
    </row>
    <row r="25" spans="1:18" ht="19.5" customHeight="1" x14ac:dyDescent="0.25">
      <c r="A25" s="61" t="s">
        <v>11</v>
      </c>
      <c r="B25" s="63">
        <v>3840000</v>
      </c>
      <c r="C25" s="62">
        <v>0</v>
      </c>
      <c r="D25" s="62">
        <v>0</v>
      </c>
      <c r="E25" s="81">
        <v>20600</v>
      </c>
      <c r="F25" s="81">
        <v>181030</v>
      </c>
      <c r="G25" s="81">
        <v>101647.5</v>
      </c>
      <c r="H25" s="81">
        <v>86150</v>
      </c>
      <c r="I25" s="81">
        <v>371325</v>
      </c>
      <c r="J25" s="81">
        <v>176500</v>
      </c>
      <c r="K25" s="81">
        <v>217400</v>
      </c>
      <c r="L25" s="81">
        <v>40700</v>
      </c>
      <c r="M25" s="81">
        <v>423557.5</v>
      </c>
      <c r="N25" s="10">
        <f t="shared" si="0"/>
        <v>1618910</v>
      </c>
      <c r="O25" s="54"/>
      <c r="P25" s="48"/>
      <c r="Q25" s="71"/>
      <c r="R25" s="43"/>
    </row>
    <row r="26" spans="1:18" ht="16.5" customHeight="1" x14ac:dyDescent="0.25">
      <c r="A26" s="61" t="s">
        <v>36</v>
      </c>
      <c r="B26" s="63">
        <v>360000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81">
        <v>20800</v>
      </c>
      <c r="J26" s="62">
        <v>0</v>
      </c>
      <c r="K26" s="62">
        <v>0</v>
      </c>
      <c r="L26" s="62">
        <v>14900</v>
      </c>
      <c r="M26" s="62">
        <v>0</v>
      </c>
      <c r="N26" s="10">
        <f t="shared" si="0"/>
        <v>35700</v>
      </c>
      <c r="O26" s="54"/>
      <c r="P26" s="48"/>
      <c r="Q26" s="48"/>
      <c r="R26" s="45"/>
    </row>
    <row r="27" spans="1:18" x14ac:dyDescent="0.25">
      <c r="A27" s="61" t="s">
        <v>37</v>
      </c>
      <c r="B27" s="63">
        <v>310000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10">
        <f t="shared" si="0"/>
        <v>0</v>
      </c>
      <c r="O27" s="54"/>
      <c r="P27" s="48"/>
      <c r="Q27" s="48"/>
      <c r="R27" s="27"/>
    </row>
    <row r="28" spans="1:18" x14ac:dyDescent="0.25">
      <c r="A28" s="61" t="s">
        <v>25</v>
      </c>
      <c r="B28" s="63">
        <v>1020000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796003.63</v>
      </c>
      <c r="K28" s="62">
        <v>0</v>
      </c>
      <c r="L28" s="62">
        <v>0</v>
      </c>
      <c r="M28" s="62">
        <v>0</v>
      </c>
      <c r="N28" s="10">
        <f t="shared" si="0"/>
        <v>796003.63</v>
      </c>
      <c r="O28" s="54"/>
      <c r="P28" s="48"/>
      <c r="Q28" s="48"/>
      <c r="R28" s="27"/>
    </row>
    <row r="29" spans="1:18" ht="34.5" customHeight="1" x14ac:dyDescent="0.25">
      <c r="A29" s="61" t="s">
        <v>12</v>
      </c>
      <c r="B29" s="63">
        <v>2050000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23010</v>
      </c>
      <c r="N29" s="10">
        <f t="shared" si="0"/>
        <v>23010</v>
      </c>
      <c r="O29" s="54"/>
      <c r="P29" s="47"/>
      <c r="Q29" s="48"/>
      <c r="R29" s="27"/>
    </row>
    <row r="30" spans="1:18" ht="22.5" x14ac:dyDescent="0.25">
      <c r="A30" s="61" t="s">
        <v>13</v>
      </c>
      <c r="B30" s="63">
        <v>3011000</v>
      </c>
      <c r="C30" s="62">
        <v>0</v>
      </c>
      <c r="D30" s="62">
        <v>0</v>
      </c>
      <c r="E30" s="62">
        <v>0</v>
      </c>
      <c r="F30" s="81">
        <v>404456.8</v>
      </c>
      <c r="G30" s="62">
        <v>0</v>
      </c>
      <c r="H30" s="62">
        <v>0</v>
      </c>
      <c r="I30" s="62">
        <v>49064.4</v>
      </c>
      <c r="J30" s="62">
        <v>0</v>
      </c>
      <c r="K30" s="62">
        <v>0</v>
      </c>
      <c r="L30" s="62">
        <v>346856</v>
      </c>
      <c r="M30" s="62">
        <v>0</v>
      </c>
      <c r="N30" s="10">
        <f t="shared" si="0"/>
        <v>800377.2</v>
      </c>
      <c r="O30" s="54"/>
      <c r="P30" s="47"/>
      <c r="Q30" s="48"/>
      <c r="R30" s="27"/>
    </row>
    <row r="31" spans="1:18" ht="31.5" customHeight="1" x14ac:dyDescent="0.25">
      <c r="A31" s="61" t="s">
        <v>34</v>
      </c>
      <c r="B31" s="63">
        <v>2196000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737458.69</v>
      </c>
      <c r="K31" s="62">
        <v>0</v>
      </c>
      <c r="L31" s="62">
        <v>0</v>
      </c>
      <c r="M31" s="62">
        <v>0</v>
      </c>
      <c r="N31" s="10">
        <f t="shared" si="0"/>
        <v>737458.69</v>
      </c>
      <c r="O31" s="54"/>
      <c r="P31" s="48"/>
      <c r="Q31" s="48"/>
      <c r="R31" s="27"/>
    </row>
    <row r="32" spans="1:18" s="18" customFormat="1" ht="19.5" customHeight="1" x14ac:dyDescent="0.25">
      <c r="A32" s="93" t="s">
        <v>14</v>
      </c>
      <c r="B32" s="57">
        <f>+B33+B34+B35+B36+B37+B38+B39+B40</f>
        <v>17397000</v>
      </c>
      <c r="C32" s="58">
        <v>0</v>
      </c>
      <c r="D32" s="58">
        <v>0</v>
      </c>
      <c r="E32" s="80">
        <f>+E33+E34+E35+E36+E37+E38+E39+E40</f>
        <v>102807.5</v>
      </c>
      <c r="F32" s="80">
        <f>+F33+F34+F35+F36+F37+F38+F39+F40</f>
        <v>224304.74</v>
      </c>
      <c r="G32" s="80">
        <f>+G33+G34+G35+G36+G37+G38+G39+G40</f>
        <v>90616.33</v>
      </c>
      <c r="H32" s="80">
        <v>2961529.17</v>
      </c>
      <c r="I32" s="80">
        <f>+I33+I34+I35+I36+I37+I38+I39+I40</f>
        <v>2587065.7400000002</v>
      </c>
      <c r="J32" s="80">
        <f>+J33+J34+J35+J36+J37+J38+J39+J40</f>
        <v>281140.79000000004</v>
      </c>
      <c r="K32" s="85">
        <f>+K33+K34+K35+K36+K37+K38+K39+K40</f>
        <v>1218412.0299999998</v>
      </c>
      <c r="L32" s="85">
        <f>+L33+L34+L35+L36+L37+L38+L39+L40</f>
        <v>511755.22</v>
      </c>
      <c r="M32" s="85">
        <f>+M33+M34+M35+M36+M37+M38+M39+M40</f>
        <v>490993.74999999994</v>
      </c>
      <c r="N32" s="10">
        <f t="shared" si="0"/>
        <v>8468625.2699999996</v>
      </c>
      <c r="O32" s="54"/>
      <c r="P32" s="47"/>
      <c r="Q32" s="48"/>
      <c r="R32" s="27"/>
    </row>
    <row r="33" spans="1:18" s="18" customFormat="1" ht="23.25" customHeight="1" x14ac:dyDescent="0.25">
      <c r="A33" s="61" t="s">
        <v>15</v>
      </c>
      <c r="B33" s="63">
        <v>1036000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87546</v>
      </c>
      <c r="I33" s="62">
        <v>0</v>
      </c>
      <c r="J33" s="62">
        <v>0.01</v>
      </c>
      <c r="K33" s="62">
        <v>55587.44</v>
      </c>
      <c r="L33" s="62">
        <v>31107.16</v>
      </c>
      <c r="M33" s="62">
        <v>0</v>
      </c>
      <c r="N33" s="10">
        <f t="shared" si="0"/>
        <v>174240.61000000002</v>
      </c>
      <c r="O33" s="54"/>
      <c r="P33" s="48"/>
      <c r="Q33" s="48"/>
      <c r="R33" s="27"/>
    </row>
    <row r="34" spans="1:18" ht="21.75" customHeight="1" x14ac:dyDescent="0.25">
      <c r="A34" s="61" t="s">
        <v>16</v>
      </c>
      <c r="B34" s="63">
        <v>600000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21240</v>
      </c>
      <c r="I34" s="81">
        <v>47849</v>
      </c>
      <c r="J34" s="62">
        <v>0</v>
      </c>
      <c r="K34" s="62">
        <v>0</v>
      </c>
      <c r="L34" s="62">
        <v>11667.84</v>
      </c>
      <c r="M34" s="62">
        <v>0</v>
      </c>
      <c r="N34" s="10">
        <f t="shared" si="0"/>
        <v>80756.84</v>
      </c>
      <c r="O34" s="54"/>
      <c r="P34" s="48"/>
      <c r="Q34" s="47"/>
      <c r="R34" s="27"/>
    </row>
    <row r="35" spans="1:18" ht="20.25" customHeight="1" x14ac:dyDescent="0.25">
      <c r="A35" s="61" t="s">
        <v>17</v>
      </c>
      <c r="B35" s="63">
        <v>1250000</v>
      </c>
      <c r="C35" s="62">
        <v>0</v>
      </c>
      <c r="D35" s="62">
        <v>0</v>
      </c>
      <c r="E35" s="81">
        <v>94400</v>
      </c>
      <c r="F35" s="62">
        <v>0</v>
      </c>
      <c r="G35" s="81">
        <v>8650</v>
      </c>
      <c r="H35" s="62">
        <v>0</v>
      </c>
      <c r="I35" s="81">
        <v>752193.36</v>
      </c>
      <c r="J35" s="81">
        <v>29736</v>
      </c>
      <c r="K35" s="62">
        <v>0</v>
      </c>
      <c r="L35" s="62">
        <v>195998</v>
      </c>
      <c r="M35" s="62">
        <v>142131</v>
      </c>
      <c r="N35" s="10">
        <f t="shared" si="0"/>
        <v>1223108.3599999999</v>
      </c>
      <c r="O35" s="54"/>
      <c r="P35" s="48"/>
      <c r="Q35" s="47"/>
      <c r="R35" s="43"/>
    </row>
    <row r="36" spans="1:18" ht="21.75" customHeight="1" x14ac:dyDescent="0.25">
      <c r="A36" s="61" t="s">
        <v>31</v>
      </c>
      <c r="B36" s="63">
        <v>100000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100">
        <f t="shared" si="0"/>
        <v>0</v>
      </c>
      <c r="O36" s="54"/>
      <c r="P36" s="48"/>
      <c r="Q36" s="48"/>
      <c r="R36" s="43"/>
    </row>
    <row r="37" spans="1:18" ht="25.5" customHeight="1" x14ac:dyDescent="0.25">
      <c r="A37" s="61" t="s">
        <v>18</v>
      </c>
      <c r="B37" s="63">
        <v>746000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81">
        <v>244213.13</v>
      </c>
      <c r="J37" s="62">
        <v>0</v>
      </c>
      <c r="K37" s="62">
        <v>945.53</v>
      </c>
      <c r="L37" s="62">
        <v>1135.46</v>
      </c>
      <c r="M37" s="62">
        <v>0</v>
      </c>
      <c r="N37" s="10">
        <f t="shared" si="0"/>
        <v>246294.12</v>
      </c>
      <c r="O37" s="54"/>
      <c r="P37" s="48"/>
      <c r="Q37" s="48"/>
      <c r="R37" s="27"/>
    </row>
    <row r="38" spans="1:18" ht="25.5" customHeight="1" x14ac:dyDescent="0.25">
      <c r="A38" s="61" t="s">
        <v>19</v>
      </c>
      <c r="B38" s="63">
        <v>1965000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81">
        <v>8223.1200000000008</v>
      </c>
      <c r="J38" s="81">
        <v>19172.62</v>
      </c>
      <c r="K38" s="81">
        <v>916960.5</v>
      </c>
      <c r="L38" s="81">
        <v>161474.01999999999</v>
      </c>
      <c r="M38" s="101">
        <v>0</v>
      </c>
      <c r="N38" s="10">
        <f t="shared" si="0"/>
        <v>1105830.26</v>
      </c>
      <c r="O38" s="54"/>
      <c r="P38" s="48"/>
      <c r="Q38" s="48"/>
      <c r="R38" s="27"/>
    </row>
    <row r="39" spans="1:18" ht="27.75" customHeight="1" x14ac:dyDescent="0.25">
      <c r="A39" s="61" t="s">
        <v>20</v>
      </c>
      <c r="B39" s="63">
        <v>7500000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1853482.9</v>
      </c>
      <c r="I39" s="81">
        <v>11859.55</v>
      </c>
      <c r="J39" s="81">
        <v>11837.96</v>
      </c>
      <c r="K39" s="81">
        <v>240438.12</v>
      </c>
      <c r="L39" s="81">
        <v>10657.4</v>
      </c>
      <c r="M39" s="81">
        <v>220467.96</v>
      </c>
      <c r="N39" s="10">
        <f t="shared" si="0"/>
        <v>2348743.8899999997</v>
      </c>
      <c r="O39" s="54"/>
      <c r="P39" s="48"/>
      <c r="Q39" s="48"/>
      <c r="R39" s="27"/>
    </row>
    <row r="40" spans="1:18" ht="22.5" customHeight="1" x14ac:dyDescent="0.25">
      <c r="A40" s="61" t="s">
        <v>21</v>
      </c>
      <c r="B40" s="63">
        <v>4200000</v>
      </c>
      <c r="C40" s="62">
        <v>0</v>
      </c>
      <c r="D40" s="62">
        <v>0</v>
      </c>
      <c r="E40" s="81">
        <v>8407.5</v>
      </c>
      <c r="F40" s="81">
        <v>224304.74</v>
      </c>
      <c r="G40" s="81">
        <v>81966.33</v>
      </c>
      <c r="H40" s="81">
        <v>999260.27</v>
      </c>
      <c r="I40" s="81">
        <v>1522727.58</v>
      </c>
      <c r="J40" s="81">
        <v>220394.2</v>
      </c>
      <c r="K40" s="81">
        <v>4480.4399999999996</v>
      </c>
      <c r="L40" s="81">
        <v>99715.34</v>
      </c>
      <c r="M40" s="81">
        <v>128394.79</v>
      </c>
      <c r="N40" s="10">
        <f t="shared" si="0"/>
        <v>3289651.19</v>
      </c>
      <c r="O40" s="54"/>
      <c r="P40" s="48"/>
      <c r="Q40" s="48"/>
      <c r="R40" s="27"/>
    </row>
    <row r="41" spans="1:18" s="18" customFormat="1" ht="21.75" customHeight="1" x14ac:dyDescent="0.25">
      <c r="A41" s="93" t="s">
        <v>32</v>
      </c>
      <c r="B41" s="57">
        <f>+B42</f>
        <v>3000000</v>
      </c>
      <c r="C41" s="58">
        <f>+C42</f>
        <v>2636506</v>
      </c>
      <c r="D41" s="58">
        <v>1463500</v>
      </c>
      <c r="E41" s="58">
        <v>0</v>
      </c>
      <c r="F41" s="80">
        <f t="shared" ref="F41:M41" si="3">+F42</f>
        <v>3000000</v>
      </c>
      <c r="G41" s="87">
        <f t="shared" si="3"/>
        <v>0</v>
      </c>
      <c r="H41" s="87">
        <f t="shared" si="3"/>
        <v>0</v>
      </c>
      <c r="I41" s="87">
        <f t="shared" si="3"/>
        <v>0</v>
      </c>
      <c r="J41" s="87">
        <f t="shared" si="3"/>
        <v>0</v>
      </c>
      <c r="K41" s="87">
        <f t="shared" si="3"/>
        <v>0</v>
      </c>
      <c r="L41" s="87">
        <f t="shared" si="3"/>
        <v>4092186.34</v>
      </c>
      <c r="M41" s="87">
        <f t="shared" si="3"/>
        <v>0</v>
      </c>
      <c r="N41" s="10">
        <f t="shared" si="0"/>
        <v>7092186.3399999999</v>
      </c>
      <c r="O41" s="54"/>
      <c r="P41" s="48"/>
      <c r="Q41" s="48"/>
      <c r="R41" s="27"/>
    </row>
    <row r="42" spans="1:18" s="19" customFormat="1" ht="23.25" customHeight="1" x14ac:dyDescent="0.25">
      <c r="A42" s="61" t="s">
        <v>33</v>
      </c>
      <c r="B42" s="63">
        <v>3000000</v>
      </c>
      <c r="C42" s="62">
        <v>2636506</v>
      </c>
      <c r="D42" s="62">
        <v>1463500</v>
      </c>
      <c r="E42" s="62">
        <v>0</v>
      </c>
      <c r="F42" s="81">
        <v>3000000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4092186.34</v>
      </c>
      <c r="M42" s="62">
        <v>0</v>
      </c>
      <c r="N42" s="10">
        <f t="shared" si="0"/>
        <v>7092186.3399999999</v>
      </c>
      <c r="O42" s="54"/>
      <c r="P42" s="47"/>
      <c r="Q42" s="48"/>
      <c r="R42" s="27"/>
    </row>
    <row r="43" spans="1:18" s="12" customFormat="1" ht="34.5" customHeight="1" x14ac:dyDescent="0.25">
      <c r="A43" s="93" t="s">
        <v>22</v>
      </c>
      <c r="B43" s="57">
        <f>+B44+B45+B46+B47+B48+B49+B50+B51</f>
        <v>11928000</v>
      </c>
      <c r="C43" s="58">
        <v>0</v>
      </c>
      <c r="D43" s="58">
        <v>0</v>
      </c>
      <c r="E43" s="58">
        <v>0</v>
      </c>
      <c r="F43" s="80">
        <f t="shared" ref="F43:M43" si="4">+F44+F45+F46+F47+F48+F49+F50+F51</f>
        <v>655467.71</v>
      </c>
      <c r="G43" s="87">
        <f t="shared" si="4"/>
        <v>3426270.42</v>
      </c>
      <c r="H43" s="87">
        <f t="shared" si="4"/>
        <v>0</v>
      </c>
      <c r="I43" s="87">
        <f t="shared" si="4"/>
        <v>4999277.71</v>
      </c>
      <c r="J43" s="87">
        <f t="shared" si="4"/>
        <v>1146173.05</v>
      </c>
      <c r="K43" s="87">
        <f t="shared" ref="K43:L43" si="5">+K44+K45+K46+K47+K48+K49+K50+K51</f>
        <v>0</v>
      </c>
      <c r="L43" s="87">
        <f t="shared" si="5"/>
        <v>183694.84</v>
      </c>
      <c r="M43" s="87">
        <f t="shared" si="4"/>
        <v>88455.4</v>
      </c>
      <c r="N43" s="10">
        <f t="shared" si="0"/>
        <v>10499339.130000001</v>
      </c>
      <c r="O43" s="54"/>
      <c r="P43" s="9"/>
      <c r="Q43" s="47"/>
      <c r="R43" s="27"/>
    </row>
    <row r="44" spans="1:18" s="19" customFormat="1" ht="22.5" customHeight="1" x14ac:dyDescent="0.25">
      <c r="A44" s="61" t="s">
        <v>23</v>
      </c>
      <c r="B44" s="63">
        <v>1120000</v>
      </c>
      <c r="C44" s="62">
        <v>0</v>
      </c>
      <c r="D44" s="62">
        <v>0</v>
      </c>
      <c r="E44" s="62">
        <v>0</v>
      </c>
      <c r="F44" s="81">
        <v>129795.41</v>
      </c>
      <c r="G44" s="81">
        <v>104902</v>
      </c>
      <c r="H44" s="62">
        <v>0</v>
      </c>
      <c r="I44" s="81">
        <v>212133.5</v>
      </c>
      <c r="J44" s="81">
        <v>573950.41</v>
      </c>
      <c r="K44" s="62">
        <v>0</v>
      </c>
      <c r="L44" s="62">
        <v>100105.3</v>
      </c>
      <c r="M44" s="62">
        <v>56957.42</v>
      </c>
      <c r="N44" s="10">
        <f t="shared" si="0"/>
        <v>1177844.04</v>
      </c>
      <c r="O44" s="9"/>
      <c r="P44" s="9"/>
      <c r="Q44" s="47"/>
      <c r="R44" s="43"/>
    </row>
    <row r="45" spans="1:18" s="12" customFormat="1" ht="22.5" x14ac:dyDescent="0.25">
      <c r="A45" s="61" t="s">
        <v>53</v>
      </c>
      <c r="B45" s="63">
        <v>200000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14993.75</v>
      </c>
      <c r="J45" s="62">
        <v>31113.06</v>
      </c>
      <c r="K45" s="62">
        <v>0</v>
      </c>
      <c r="L45" s="62">
        <v>0</v>
      </c>
      <c r="M45" s="62">
        <v>0</v>
      </c>
      <c r="N45" s="10">
        <f t="shared" si="0"/>
        <v>46106.81</v>
      </c>
      <c r="O45" s="9"/>
      <c r="P45" s="9"/>
      <c r="Q45" s="48"/>
      <c r="R45" s="47"/>
    </row>
    <row r="46" spans="1:18" s="12" customFormat="1" ht="29.25" customHeight="1" x14ac:dyDescent="0.25">
      <c r="A46" s="61" t="s">
        <v>24</v>
      </c>
      <c r="B46" s="63">
        <v>8500000</v>
      </c>
      <c r="C46" s="62">
        <v>0</v>
      </c>
      <c r="D46" s="62">
        <v>0</v>
      </c>
      <c r="E46" s="62">
        <v>0</v>
      </c>
      <c r="F46" s="81">
        <v>512692.3</v>
      </c>
      <c r="G46" s="81">
        <v>3321368.42</v>
      </c>
      <c r="H46" s="62">
        <v>0</v>
      </c>
      <c r="I46" s="81">
        <v>4645355.5599999996</v>
      </c>
      <c r="J46" s="62">
        <v>0</v>
      </c>
      <c r="K46" s="62">
        <v>0</v>
      </c>
      <c r="L46" s="62">
        <v>44273.599999999999</v>
      </c>
      <c r="M46" s="62">
        <v>0</v>
      </c>
      <c r="N46" s="10">
        <f t="shared" si="0"/>
        <v>8523689.879999999</v>
      </c>
      <c r="O46" s="9"/>
      <c r="P46" s="9"/>
      <c r="Q46" s="47"/>
      <c r="R46" s="48"/>
    </row>
    <row r="47" spans="1:18" s="12" customFormat="1" ht="27.75" customHeight="1" x14ac:dyDescent="0.25">
      <c r="A47" s="61" t="s">
        <v>26</v>
      </c>
      <c r="B47" s="63">
        <v>108000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100">
        <f t="shared" si="0"/>
        <v>0</v>
      </c>
      <c r="O47" s="9"/>
      <c r="P47" s="9"/>
      <c r="Q47" s="48"/>
      <c r="R47" s="47"/>
    </row>
    <row r="48" spans="1:18" s="12" customFormat="1" ht="26.25" customHeight="1" x14ac:dyDescent="0.25">
      <c r="A48" s="61" t="s">
        <v>38</v>
      </c>
      <c r="B48" s="63">
        <v>1400000</v>
      </c>
      <c r="C48" s="62">
        <v>0</v>
      </c>
      <c r="D48" s="62">
        <v>0</v>
      </c>
      <c r="E48" s="62">
        <v>0</v>
      </c>
      <c r="F48" s="81">
        <v>12980</v>
      </c>
      <c r="G48" s="62">
        <v>0</v>
      </c>
      <c r="H48" s="62">
        <v>0</v>
      </c>
      <c r="I48" s="81">
        <v>126794.9</v>
      </c>
      <c r="J48" s="62">
        <v>541109.57999999996</v>
      </c>
      <c r="K48" s="62">
        <v>0</v>
      </c>
      <c r="L48" s="62">
        <v>39315.94</v>
      </c>
      <c r="M48" s="62">
        <v>31497.98</v>
      </c>
      <c r="N48" s="10">
        <f t="shared" si="0"/>
        <v>751698.39999999991</v>
      </c>
      <c r="O48" s="9"/>
      <c r="P48" s="9"/>
      <c r="Q48" s="48"/>
      <c r="R48" s="48"/>
    </row>
    <row r="49" spans="1:18" s="12" customFormat="1" ht="26.25" customHeight="1" x14ac:dyDescent="0.25">
      <c r="A49" s="61" t="s">
        <v>47</v>
      </c>
      <c r="B49" s="63">
        <v>300000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100">
        <f t="shared" si="0"/>
        <v>0</v>
      </c>
      <c r="O49" s="39"/>
      <c r="P49" s="27"/>
      <c r="Q49" s="48"/>
      <c r="R49" s="48"/>
    </row>
    <row r="50" spans="1:18" ht="21.75" customHeight="1" x14ac:dyDescent="0.25">
      <c r="A50" s="61" t="s">
        <v>27</v>
      </c>
      <c r="B50" s="63">
        <v>200000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100">
        <f t="shared" si="0"/>
        <v>0</v>
      </c>
      <c r="O50" s="39"/>
      <c r="P50" s="27"/>
      <c r="Q50" s="48"/>
      <c r="R50" s="48"/>
    </row>
    <row r="51" spans="1:18" ht="33.75" x14ac:dyDescent="0.25">
      <c r="A51" s="61" t="s">
        <v>28</v>
      </c>
      <c r="B51" s="63">
        <v>100000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100">
        <f t="shared" si="0"/>
        <v>0</v>
      </c>
      <c r="O51" s="39"/>
      <c r="P51" s="27"/>
      <c r="Q51" s="48"/>
      <c r="R51" s="48"/>
    </row>
    <row r="52" spans="1:18" ht="23.25" customHeight="1" x14ac:dyDescent="0.25">
      <c r="A52" s="93" t="s">
        <v>29</v>
      </c>
      <c r="B52" s="57">
        <f>+B53</f>
        <v>630105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62">
        <v>0</v>
      </c>
      <c r="J52" s="58">
        <v>0</v>
      </c>
      <c r="K52" s="58">
        <v>0</v>
      </c>
      <c r="L52" s="58">
        <v>0</v>
      </c>
      <c r="M52" s="58">
        <v>0</v>
      </c>
      <c r="N52" s="100">
        <f t="shared" si="0"/>
        <v>0</v>
      </c>
      <c r="O52" s="9"/>
      <c r="P52" s="9"/>
      <c r="Q52" s="27"/>
      <c r="R52" s="48"/>
    </row>
    <row r="53" spans="1:18" ht="24" customHeight="1" thickBot="1" x14ac:dyDescent="0.3">
      <c r="A53" s="61" t="s">
        <v>30</v>
      </c>
      <c r="B53" s="63">
        <v>630105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98">
        <f t="shared" si="0"/>
        <v>0</v>
      </c>
      <c r="O53" s="39"/>
      <c r="P53" s="27"/>
      <c r="Q53" s="27"/>
      <c r="R53" s="27"/>
    </row>
    <row r="54" spans="1:18" s="18" customFormat="1" ht="18" customHeight="1" thickBot="1" x14ac:dyDescent="0.3">
      <c r="A54" s="88" t="s">
        <v>1</v>
      </c>
      <c r="B54" s="91">
        <f>+B52+B43+B41+B32+B22+B18</f>
        <v>245998207</v>
      </c>
      <c r="C54" s="89">
        <f t="shared" ref="C54:H54" si="6">+C52+C43+C32+C22+C18+C41</f>
        <v>20000000</v>
      </c>
      <c r="D54" s="89">
        <f>+D52+D43+D41+D32+D22</f>
        <v>1463500</v>
      </c>
      <c r="E54" s="90">
        <f t="shared" si="6"/>
        <v>14414060.27</v>
      </c>
      <c r="F54" s="91">
        <f t="shared" si="6"/>
        <v>19046262.390000001</v>
      </c>
      <c r="G54" s="91">
        <f t="shared" si="6"/>
        <v>18199242.27</v>
      </c>
      <c r="H54" s="91">
        <f t="shared" si="6"/>
        <v>17525089.190000001</v>
      </c>
      <c r="I54" s="91">
        <f>+I52+I43+I41+I32+I22+I18</f>
        <v>22274614.670000002</v>
      </c>
      <c r="J54" s="91">
        <f>+J52+J43+J41+J32+J22+J18</f>
        <v>17879751.18</v>
      </c>
      <c r="K54" s="92">
        <f>+K52+K43+K41+K32+K22+K18</f>
        <v>15852287.519999998</v>
      </c>
      <c r="L54" s="92">
        <f>+L52+L43+L41+L32+L22+L18</f>
        <v>20043482.329999998</v>
      </c>
      <c r="M54" s="92">
        <f>+M52+M43+M41+M32+M22+M18</f>
        <v>15687629.75</v>
      </c>
      <c r="N54" s="99">
        <f t="shared" si="0"/>
        <v>160922419.56999999</v>
      </c>
      <c r="O54" s="65"/>
      <c r="P54" s="27"/>
      <c r="Q54" s="27"/>
      <c r="R54" s="27"/>
    </row>
    <row r="55" spans="1:18" x14ac:dyDescent="0.25">
      <c r="A55" s="8"/>
      <c r="B55" s="9"/>
      <c r="C55" s="9"/>
      <c r="D55" s="9"/>
      <c r="E55" s="9"/>
      <c r="F55" s="9"/>
      <c r="G55" s="9"/>
      <c r="H55" s="9"/>
      <c r="J55" s="66"/>
      <c r="K55" s="73"/>
      <c r="L55" s="9"/>
      <c r="M55" s="9"/>
      <c r="N55" s="9"/>
    </row>
    <row r="56" spans="1:18" x14ac:dyDescent="0.25">
      <c r="A56" s="8"/>
      <c r="B56" s="9"/>
      <c r="C56" s="9"/>
      <c r="D56" s="9"/>
      <c r="E56" s="9"/>
      <c r="F56" s="9"/>
      <c r="G56" s="9"/>
      <c r="H56" s="9"/>
      <c r="J56" s="66"/>
      <c r="K56" s="73"/>
      <c r="L56" s="9"/>
      <c r="M56" s="9"/>
      <c r="N56" s="9"/>
    </row>
    <row r="57" spans="1:18" s="27" customFormat="1" x14ac:dyDescent="0.25">
      <c r="A57" s="94" t="s">
        <v>45</v>
      </c>
      <c r="D57" s="52"/>
      <c r="E57" s="107" t="s">
        <v>50</v>
      </c>
      <c r="F57" s="107"/>
      <c r="H57" s="39"/>
      <c r="I57" s="108" t="s">
        <v>46</v>
      </c>
      <c r="J57" s="108"/>
      <c r="L57" s="9"/>
      <c r="M57" s="9"/>
      <c r="N57" s="9"/>
    </row>
    <row r="58" spans="1:18" x14ac:dyDescent="0.25">
      <c r="A58" s="8"/>
      <c r="B58" s="9"/>
      <c r="C58" s="9"/>
      <c r="D58" s="9"/>
      <c r="E58" s="9"/>
      <c r="F58" s="9"/>
      <c r="G58" s="9"/>
      <c r="H58" s="9"/>
      <c r="J58" s="66"/>
      <c r="K58" s="73"/>
      <c r="L58" s="9"/>
      <c r="M58" s="9"/>
      <c r="N58" s="9"/>
    </row>
    <row r="59" spans="1:18" x14ac:dyDescent="0.25">
      <c r="A59" s="8"/>
      <c r="B59" s="9"/>
      <c r="C59" s="9"/>
      <c r="D59" s="9"/>
      <c r="E59" s="9"/>
      <c r="F59" s="9"/>
      <c r="G59" s="9"/>
      <c r="H59" s="9"/>
      <c r="J59" s="66"/>
      <c r="K59" s="73"/>
      <c r="L59" s="9"/>
      <c r="M59" s="9"/>
      <c r="N59" s="9"/>
    </row>
    <row r="60" spans="1:18" x14ac:dyDescent="0.25">
      <c r="A60" s="8"/>
      <c r="B60" s="9"/>
      <c r="C60" s="9"/>
      <c r="D60" s="9"/>
      <c r="E60" s="9"/>
      <c r="F60" s="9"/>
      <c r="G60" s="9"/>
      <c r="H60" s="9"/>
      <c r="J60" s="66"/>
      <c r="K60" s="73"/>
      <c r="L60" s="9"/>
      <c r="M60" s="9"/>
      <c r="N60" s="9"/>
    </row>
    <row r="62" spans="1:18" x14ac:dyDescent="0.25">
      <c r="A62" s="105" t="s">
        <v>56</v>
      </c>
      <c r="B62" s="105"/>
      <c r="C62" s="27"/>
      <c r="D62" s="52"/>
      <c r="E62" s="105" t="s">
        <v>48</v>
      </c>
      <c r="F62" s="105"/>
      <c r="G62" s="27"/>
      <c r="H62" s="39"/>
      <c r="I62" s="105" t="s">
        <v>55</v>
      </c>
      <c r="J62" s="105"/>
      <c r="K62" s="27"/>
      <c r="L62" s="9"/>
      <c r="M62" s="9"/>
      <c r="N62" s="9"/>
    </row>
    <row r="63" spans="1:18" x14ac:dyDescent="0.25">
      <c r="A63" s="103" t="s">
        <v>66</v>
      </c>
      <c r="B63" s="103"/>
      <c r="E63" s="104" t="s">
        <v>67</v>
      </c>
      <c r="F63" s="104"/>
      <c r="G63" s="39"/>
      <c r="H63" s="39"/>
      <c r="I63" s="103" t="s">
        <v>68</v>
      </c>
      <c r="J63" s="103"/>
      <c r="K63" s="27"/>
      <c r="L63" s="9"/>
      <c r="M63" s="9"/>
      <c r="N63" s="9"/>
    </row>
    <row r="64" spans="1:18" x14ac:dyDescent="0.25">
      <c r="C64" s="96"/>
      <c r="E64" s="95"/>
      <c r="F64" s="96"/>
      <c r="G64" s="51"/>
      <c r="H64" s="51"/>
      <c r="I64" s="26"/>
      <c r="J64" s="43"/>
      <c r="K64" s="27"/>
      <c r="L64" s="9"/>
      <c r="M64" s="9"/>
      <c r="N64" s="9"/>
    </row>
    <row r="65" spans="1:23" x14ac:dyDescent="0.25">
      <c r="A65" s="26"/>
      <c r="B65" s="26"/>
      <c r="C65" s="24"/>
      <c r="D65" s="9"/>
      <c r="E65" s="26"/>
      <c r="F65" s="26"/>
      <c r="G65" s="49"/>
      <c r="H65" s="49"/>
      <c r="I65" s="26"/>
      <c r="J65" s="43"/>
      <c r="K65" s="27"/>
      <c r="L65" s="9"/>
      <c r="M65" s="9"/>
      <c r="N65" s="9"/>
    </row>
    <row r="66" spans="1:23" ht="16.5" customHeight="1" x14ac:dyDescent="0.25">
      <c r="A66" s="37"/>
      <c r="B66" s="24"/>
      <c r="C66" s="23"/>
      <c r="D66" s="26"/>
      <c r="E66" s="37"/>
      <c r="F66" s="30"/>
      <c r="G66" s="49"/>
      <c r="H66" s="49"/>
      <c r="I66" s="27"/>
      <c r="J66" s="27"/>
      <c r="K66" s="27"/>
      <c r="L66" s="9"/>
      <c r="M66" s="9"/>
      <c r="N66" s="9"/>
      <c r="O66" s="13"/>
      <c r="P66" s="13"/>
      <c r="T66" s="7"/>
    </row>
    <row r="67" spans="1:23" s="27" customFormat="1" ht="18" customHeight="1" x14ac:dyDescent="0.25">
      <c r="A67" s="36"/>
      <c r="B67" s="23"/>
      <c r="C67"/>
      <c r="D67" s="26"/>
      <c r="E67" s="36"/>
      <c r="F67" s="29"/>
      <c r="G67" s="39"/>
      <c r="H67" s="39"/>
      <c r="J67" s="9"/>
      <c r="L67" s="10"/>
      <c r="M67" s="10"/>
      <c r="N67" s="13"/>
      <c r="O67" s="7"/>
      <c r="P67" s="7"/>
      <c r="Q67" s="7"/>
      <c r="R67" s="7"/>
    </row>
    <row r="68" spans="1:23" s="27" customFormat="1" ht="13.5" customHeight="1" x14ac:dyDescent="0.25">
      <c r="A68"/>
      <c r="B68"/>
      <c r="C68" s="1"/>
      <c r="D68" s="30"/>
      <c r="E68"/>
      <c r="F68"/>
      <c r="G68" s="39"/>
      <c r="H68" s="39"/>
      <c r="K68" s="9"/>
      <c r="L68" s="9"/>
      <c r="M68" s="13"/>
      <c r="N68" s="7"/>
      <c r="O68" s="7"/>
      <c r="P68" s="7"/>
    </row>
    <row r="69" spans="1:23" s="27" customFormat="1" ht="0.75" customHeight="1" x14ac:dyDescent="0.25">
      <c r="A69" s="1"/>
      <c r="B69" s="1"/>
      <c r="C69"/>
      <c r="D69" s="29"/>
      <c r="E69" s="1"/>
      <c r="F69" s="1"/>
      <c r="G69" s="39"/>
      <c r="H69" s="39"/>
      <c r="I69" s="3"/>
      <c r="K69" s="9"/>
      <c r="L69" s="26"/>
      <c r="M69" s="13"/>
      <c r="N69" s="13"/>
      <c r="O69" s="7"/>
      <c r="P69" s="7"/>
      <c r="Q69" s="7"/>
    </row>
    <row r="70" spans="1:23" s="27" customFormat="1" ht="15" hidden="1" customHeight="1" x14ac:dyDescent="0.25">
      <c r="A70"/>
      <c r="B70"/>
      <c r="C70"/>
      <c r="D70"/>
      <c r="E70"/>
      <c r="F70"/>
      <c r="G70" s="49"/>
      <c r="H70" s="49"/>
      <c r="I70" s="50"/>
      <c r="J70" s="9"/>
      <c r="K70" s="9"/>
      <c r="L70" s="26"/>
      <c r="M70" s="28"/>
      <c r="N70" s="13"/>
      <c r="O70" s="7"/>
      <c r="P70" s="7"/>
      <c r="Q70" s="7"/>
      <c r="R70" s="7"/>
    </row>
    <row r="71" spans="1:23" s="27" customFormat="1" ht="15" hidden="1" customHeight="1" x14ac:dyDescent="0.25">
      <c r="A71"/>
      <c r="B71"/>
      <c r="C71"/>
      <c r="D71" s="1"/>
      <c r="E71"/>
      <c r="F71"/>
      <c r="G71" s="39"/>
      <c r="H71" s="39"/>
      <c r="I71" s="50"/>
      <c r="J71" s="26"/>
      <c r="K71" s="9"/>
      <c r="L71" s="24"/>
      <c r="N71" s="13"/>
      <c r="O71" s="7"/>
      <c r="P71" s="7"/>
      <c r="Q71" s="7"/>
      <c r="R71" s="7"/>
    </row>
    <row r="72" spans="1:23" s="27" customFormat="1" ht="18.75" customHeight="1" x14ac:dyDescent="0.25">
      <c r="A72"/>
      <c r="B72"/>
      <c r="C72"/>
      <c r="D72"/>
      <c r="E72"/>
      <c r="F72"/>
      <c r="G72" s="39"/>
      <c r="H72" s="39"/>
      <c r="J72" s="26"/>
      <c r="K72" s="26"/>
      <c r="L72" s="23"/>
      <c r="O72" s="13"/>
      <c r="P72" s="7"/>
      <c r="Q72" s="7"/>
      <c r="R72" s="7"/>
      <c r="S72" s="7"/>
    </row>
    <row r="73" spans="1:23" x14ac:dyDescent="0.25">
      <c r="G73" s="39"/>
      <c r="H73" s="39"/>
      <c r="I73" s="27"/>
      <c r="J73" s="24"/>
      <c r="K73" s="26"/>
      <c r="P73" s="13"/>
      <c r="Q73" s="13"/>
      <c r="R73" s="7"/>
      <c r="S73" s="7"/>
      <c r="T73" s="7"/>
      <c r="U73" s="7"/>
    </row>
    <row r="74" spans="1:23" x14ac:dyDescent="0.25">
      <c r="G74" s="39"/>
      <c r="H74" s="39"/>
      <c r="I74" s="27"/>
      <c r="J74" s="23"/>
      <c r="K74" s="24"/>
      <c r="L74" s="1"/>
      <c r="P74" s="13"/>
      <c r="Q74" s="13"/>
      <c r="R74" s="7"/>
      <c r="S74" s="7"/>
      <c r="T74" s="7"/>
      <c r="U74" s="7"/>
    </row>
    <row r="75" spans="1:23" ht="16.5" customHeight="1" x14ac:dyDescent="0.25">
      <c r="C75" s="3"/>
      <c r="G75" s="39"/>
      <c r="H75" s="39"/>
      <c r="I75" s="50"/>
      <c r="J75" s="27"/>
      <c r="K75" s="23"/>
      <c r="P75" s="13"/>
      <c r="Q75" s="13"/>
      <c r="R75" s="7"/>
      <c r="S75" s="7"/>
      <c r="T75" s="7"/>
      <c r="U75" s="7"/>
    </row>
    <row r="76" spans="1:23" x14ac:dyDescent="0.25">
      <c r="B76" s="3"/>
      <c r="C76" s="1"/>
      <c r="E76" s="3"/>
      <c r="F76" s="3"/>
      <c r="G76" s="39"/>
      <c r="H76" s="39"/>
      <c r="I76" s="27"/>
      <c r="J76" s="50"/>
      <c r="K76" s="27"/>
      <c r="R76" s="13"/>
      <c r="S76" s="13"/>
      <c r="T76" s="7"/>
      <c r="U76" s="7"/>
      <c r="V76" s="7"/>
      <c r="W76" s="7"/>
    </row>
    <row r="77" spans="1:23" x14ac:dyDescent="0.25">
      <c r="A77" s="2"/>
      <c r="B77" s="1"/>
      <c r="C77" s="1"/>
      <c r="E77" s="1"/>
      <c r="F77" s="1"/>
      <c r="G77" s="39"/>
      <c r="H77" s="39"/>
      <c r="I77" s="27"/>
      <c r="J77" s="27"/>
      <c r="K77" s="50"/>
      <c r="R77" s="13"/>
      <c r="S77" s="13"/>
      <c r="T77" s="7"/>
      <c r="U77" s="7"/>
      <c r="V77" s="7"/>
      <c r="W77" s="7"/>
    </row>
    <row r="78" spans="1:23" x14ac:dyDescent="0.25">
      <c r="A78" s="1"/>
      <c r="B78" s="1"/>
      <c r="D78" s="3"/>
      <c r="E78" s="1"/>
      <c r="F78" s="1"/>
      <c r="G78" s="39"/>
      <c r="H78" s="39"/>
      <c r="I78" s="27"/>
      <c r="J78" s="27"/>
      <c r="K78" s="27"/>
      <c r="R78" s="13"/>
      <c r="S78" s="13"/>
      <c r="T78" s="7"/>
      <c r="U78" s="7"/>
      <c r="V78" s="7"/>
      <c r="W78" s="7"/>
    </row>
    <row r="79" spans="1:23" x14ac:dyDescent="0.25">
      <c r="A79" s="1"/>
      <c r="D79" s="1"/>
      <c r="G79" s="27"/>
      <c r="H79" s="27"/>
      <c r="I79" s="27"/>
      <c r="J79" s="27"/>
      <c r="K79" s="27"/>
      <c r="R79" s="13"/>
      <c r="S79" s="13"/>
      <c r="T79" s="7"/>
      <c r="U79" s="7"/>
      <c r="V79" s="7"/>
      <c r="W79" s="7"/>
    </row>
    <row r="80" spans="1:23" ht="36" customHeight="1" x14ac:dyDescent="0.25">
      <c r="A80" s="6"/>
      <c r="D80" s="1"/>
      <c r="G80" s="27"/>
      <c r="H80" s="27"/>
      <c r="I80" s="27"/>
      <c r="J80" s="27"/>
      <c r="K80" s="27"/>
      <c r="R80" s="13"/>
      <c r="S80" s="13"/>
      <c r="T80" s="7"/>
      <c r="U80" s="7"/>
      <c r="V80" s="7"/>
      <c r="W80" s="7"/>
    </row>
    <row r="81" spans="1:22" x14ac:dyDescent="0.25">
      <c r="A81" s="5"/>
      <c r="C81" s="1"/>
      <c r="I81" s="27"/>
      <c r="J81" s="27"/>
      <c r="K81" s="27"/>
      <c r="L81" s="3"/>
      <c r="M81" s="3"/>
      <c r="N81" s="3"/>
      <c r="R81" s="10"/>
      <c r="S81" s="13"/>
      <c r="T81" s="7"/>
      <c r="U81" s="7"/>
      <c r="V81" s="7"/>
    </row>
    <row r="82" spans="1:22" x14ac:dyDescent="0.25">
      <c r="A82" s="4"/>
      <c r="B82" s="1"/>
      <c r="E82" s="1"/>
      <c r="F82" s="1"/>
      <c r="I82" s="27"/>
      <c r="J82" s="27"/>
      <c r="K82" s="27"/>
      <c r="L82" s="1"/>
      <c r="M82" s="1"/>
      <c r="N82" s="1"/>
      <c r="S82" s="10"/>
    </row>
    <row r="83" spans="1:22" x14ac:dyDescent="0.25">
      <c r="A83" s="1"/>
      <c r="I83" s="27"/>
      <c r="J83" s="3"/>
      <c r="K83" s="27"/>
      <c r="L83" s="1"/>
      <c r="M83" s="1"/>
      <c r="N83" s="1"/>
    </row>
    <row r="84" spans="1:22" x14ac:dyDescent="0.25">
      <c r="D84" s="1"/>
      <c r="I84" s="27"/>
      <c r="J84" s="50"/>
      <c r="K84" s="3"/>
    </row>
    <row r="85" spans="1:22" x14ac:dyDescent="0.25">
      <c r="I85" s="27"/>
      <c r="J85" s="50"/>
      <c r="K85" s="50"/>
      <c r="O85" t="s">
        <v>39</v>
      </c>
    </row>
    <row r="86" spans="1:22" x14ac:dyDescent="0.25">
      <c r="K86" s="1"/>
    </row>
    <row r="87" spans="1:22" x14ac:dyDescent="0.25">
      <c r="L87" s="1"/>
      <c r="M87" s="1"/>
      <c r="N87" s="1"/>
    </row>
    <row r="89" spans="1:22" x14ac:dyDescent="0.25">
      <c r="J89" s="1"/>
    </row>
    <row r="90" spans="1:22" x14ac:dyDescent="0.25">
      <c r="K90" s="1"/>
    </row>
  </sheetData>
  <mergeCells count="14">
    <mergeCell ref="A63:B63"/>
    <mergeCell ref="I63:J63"/>
    <mergeCell ref="E63:F63"/>
    <mergeCell ref="A62:B62"/>
    <mergeCell ref="A4:D4"/>
    <mergeCell ref="E57:F57"/>
    <mergeCell ref="E62:F62"/>
    <mergeCell ref="I57:J57"/>
    <mergeCell ref="I62:J62"/>
    <mergeCell ref="A5:M5"/>
    <mergeCell ref="A6:M6"/>
    <mergeCell ref="A7:M8"/>
    <mergeCell ref="A9:M9"/>
    <mergeCell ref="A10:M10"/>
  </mergeCells>
  <conditionalFormatting sqref="B64">
    <cfRule type="duplicateValues" dxfId="1" priority="1"/>
  </conditionalFormatting>
  <conditionalFormatting sqref="B64">
    <cfRule type="duplicateValues" dxfId="0" priority="2"/>
  </conditionalFormatting>
  <pageMargins left="0.52" right="0.17" top="0.75" bottom="0.75" header="0.3" footer="0.3"/>
  <pageSetup scale="65" orientation="landscape" r:id="rId1"/>
  <ignoredErrors>
    <ignoredError sqref="D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Maritza Rosario</cp:lastModifiedBy>
  <cp:lastPrinted>2024-10-04T17:24:38Z</cp:lastPrinted>
  <dcterms:created xsi:type="dcterms:W3CDTF">2018-04-17T18:57:16Z</dcterms:created>
  <dcterms:modified xsi:type="dcterms:W3CDTF">2024-10-04T17:25:31Z</dcterms:modified>
</cp:coreProperties>
</file>