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EJECUCION PESUP. DEL GASTO 2024\EJEC. JULIO 2024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'!$A$1:$K$77</definedName>
  </definedNames>
  <calcPr calcId="152511"/>
</workbook>
</file>

<file path=xl/calcChain.xml><?xml version="1.0" encoding="utf-8"?>
<calcChain xmlns="http://schemas.openxmlformats.org/spreadsheetml/2006/main">
  <c r="M19" i="3" l="1"/>
  <c r="M17" i="3"/>
  <c r="M16" i="3"/>
  <c r="K13" i="3"/>
  <c r="K53" i="3"/>
  <c r="K51" i="3"/>
  <c r="K50" i="3"/>
  <c r="K49" i="3"/>
  <c r="K48" i="3"/>
  <c r="K47" i="3"/>
  <c r="K46" i="3"/>
  <c r="K45" i="3"/>
  <c r="K44" i="3"/>
  <c r="K42" i="3"/>
  <c r="K40" i="3"/>
  <c r="K39" i="3"/>
  <c r="K38" i="3"/>
  <c r="K37" i="3"/>
  <c r="K36" i="3"/>
  <c r="K35" i="3"/>
  <c r="K34" i="3"/>
  <c r="K33" i="3"/>
  <c r="K31" i="3"/>
  <c r="K30" i="3"/>
  <c r="K29" i="3"/>
  <c r="K28" i="3"/>
  <c r="K27" i="3"/>
  <c r="K26" i="3"/>
  <c r="K25" i="3"/>
  <c r="K24" i="3"/>
  <c r="K23" i="3"/>
  <c r="K21" i="3"/>
  <c r="K20" i="3"/>
  <c r="K19" i="3"/>
  <c r="K16" i="3"/>
  <c r="K15" i="3"/>
  <c r="K14" i="3"/>
  <c r="M13" i="3"/>
  <c r="M15" i="3" s="1"/>
  <c r="I43" i="3" l="1"/>
  <c r="I41" i="3"/>
  <c r="I32" i="3"/>
  <c r="I22" i="3"/>
  <c r="I18" i="3"/>
  <c r="I17" i="3" l="1"/>
  <c r="I54" i="3"/>
  <c r="J18" i="3" l="1"/>
  <c r="J22" i="3"/>
  <c r="J32" i="3"/>
  <c r="J43" i="3" l="1"/>
  <c r="J41" i="3"/>
  <c r="J17" i="3" l="1"/>
  <c r="J54" i="3"/>
  <c r="H32" i="3"/>
  <c r="H22" i="3"/>
  <c r="H18" i="3"/>
  <c r="H43" i="3"/>
  <c r="H41" i="3"/>
  <c r="K17" i="3" l="1"/>
  <c r="H54" i="3"/>
  <c r="G41" i="3"/>
  <c r="G43" i="3"/>
  <c r="G54" i="3" l="1"/>
  <c r="F43" i="3"/>
  <c r="F41" i="3"/>
  <c r="F32" i="3"/>
  <c r="F22" i="3"/>
  <c r="E43" i="3" l="1"/>
  <c r="E41" i="3"/>
  <c r="E32" i="3"/>
  <c r="E22" i="3"/>
  <c r="E18" i="3"/>
  <c r="E54" i="3" l="1"/>
  <c r="D32" i="3"/>
  <c r="D22" i="3"/>
  <c r="D54" i="3" l="1"/>
  <c r="B43" i="3" l="1"/>
  <c r="K43" i="3" s="1"/>
  <c r="B52" i="3"/>
  <c r="B41" i="3"/>
  <c r="K41" i="3" s="1"/>
  <c r="B32" i="3"/>
  <c r="K32" i="3" s="1"/>
  <c r="B22" i="3"/>
  <c r="K22" i="3" s="1"/>
  <c r="K52" i="3" l="1"/>
  <c r="K54" i="3" s="1"/>
  <c r="B18" i="3"/>
  <c r="K18" i="3" s="1"/>
  <c r="B54" i="3" l="1"/>
  <c r="C54" i="3"/>
  <c r="F54" i="3" l="1"/>
</calcChain>
</file>

<file path=xl/sharedStrings.xml><?xml version="1.0" encoding="utf-8"?>
<sst xmlns="http://schemas.openxmlformats.org/spreadsheetml/2006/main" count="66" uniqueCount="64">
  <si>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</si>
  <si>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</si>
  <si>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</si>
  <si>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</si>
  <si>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</si>
  <si>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</si>
  <si>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</si>
  <si>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</si>
  <si>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</si>
  <si>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</si>
  <si>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</si>
  <si>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</si>
  <si>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</si>
  <si>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</si>
  <si>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</si>
  <si>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</si>
  <si>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</si>
  <si>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</si>
  <si>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</si>
  <si>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</si>
  <si>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</si>
  <si>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</si>
  <si>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</si>
  <si>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</si>
  <si>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</si>
  <si>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</si>
  <si>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</si>
  <si>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</si>
  <si>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</si>
  <si>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</si>
  <si>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</si>
  <si>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</si>
  <si>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</si>
  <si>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</si>
  <si>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</si>
  <si>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</si>
  <si>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</si>
  <si>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</si>
  <si>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</si>
  <si>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</si>
  <si>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</si>
  <si>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</si>
  <si>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</si>
  <si>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</si>
  <si>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</si>
  <si>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</si>
  <si>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</si>
  <si>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</si>
  <si>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</si>
  <si>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</si>
  <si>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</si>
  <si>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</si>
  <si>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</si>
  <si>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</si>
  <si>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</si>
  <si>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</si>
  <si>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</si>
  <si>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</si>
  <si>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</si>
  <si>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</si>
  <si>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</si>
  <si>
    <t>JUNIO</t>
  </si>
  <si>
    <t>JULIO</t>
  </si>
  <si>
    <t>INSTITUTO DOMINICANO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</si>
</sst>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#,##0.00;[Red]#,##0.00"/>
    <numFmt numFmtId="167" formatCode="#,##0.00\ _€;[Red]#,##0.00\ _€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5" fillId="0" borderId="0"/>
    <xf numFmtId="165" fontId="21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5" fontId="28" fillId="0" borderId="0" xfId="3" applyFont="1" applyFill="1" applyBorder="1" applyAlignment="1">
      <alignment horizontal="right"/>
    </xf>
    <xf numFmtId="164" fontId="0" fillId="0" borderId="0" xfId="0" applyNumberForma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165" fontId="4" fillId="0" borderId="0" xfId="3" applyFont="1" applyFill="1" applyBorder="1" applyAlignment="1">
      <alignment horizontal="center" vertical="center" wrapText="1"/>
    </xf>
    <xf numFmtId="166" fontId="23" fillId="0" borderId="0" xfId="1" applyNumberFormat="1" applyFont="1" applyFill="1" applyBorder="1" applyAlignment="1">
      <alignment horizontal="right" vertical="center"/>
    </xf>
    <xf numFmtId="165" fontId="24" fillId="0" borderId="0" xfId="3" applyFont="1" applyBorder="1" applyAlignment="1">
      <alignment horizontal="right" vertical="center"/>
    </xf>
    <xf numFmtId="165" fontId="27" fillId="0" borderId="0" xfId="3" applyFont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166" fontId="11" fillId="0" borderId="0" xfId="1" applyNumberFormat="1" applyFont="1" applyFill="1" applyBorder="1" applyAlignment="1">
      <alignment horizontal="right" vertical="center"/>
    </xf>
    <xf numFmtId="165" fontId="26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left" vertical="center"/>
    </xf>
    <xf numFmtId="164" fontId="22" fillId="0" borderId="5" xfId="1" applyNumberFormat="1" applyFont="1" applyBorder="1" applyAlignment="1">
      <alignment horizontal="right" vertical="center"/>
    </xf>
    <xf numFmtId="166" fontId="22" fillId="0" borderId="5" xfId="1" applyNumberFormat="1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165" fontId="27" fillId="3" borderId="0" xfId="3" applyFont="1" applyFill="1" applyBorder="1" applyAlignment="1">
      <alignment horizontal="right" vertical="center"/>
    </xf>
    <xf numFmtId="166" fontId="11" fillId="3" borderId="0" xfId="1" applyNumberFormat="1" applyFont="1" applyFill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164" fontId="1" fillId="0" borderId="0" xfId="0" applyNumberFormat="1" applyFont="1" applyFill="1" applyBorder="1"/>
    <xf numFmtId="0" fontId="0" fillId="0" borderId="0" xfId="0" applyFont="1" applyFill="1" applyBorder="1"/>
    <xf numFmtId="165" fontId="25" fillId="0" borderId="0" xfId="3" applyFont="1" applyFill="1" applyBorder="1" applyAlignment="1">
      <alignment horizontal="right" vertical="center"/>
    </xf>
    <xf numFmtId="165" fontId="27" fillId="0" borderId="0" xfId="3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165" fontId="24" fillId="0" borderId="0" xfId="3" applyFont="1" applyFill="1" applyBorder="1" applyAlignment="1">
      <alignment horizontal="right" vertical="center"/>
    </xf>
    <xf numFmtId="165" fontId="29" fillId="0" borderId="0" xfId="3" applyFont="1" applyFill="1" applyBorder="1" applyAlignment="1">
      <alignment horizontal="right" vertical="center"/>
    </xf>
    <xf numFmtId="165" fontId="29" fillId="3" borderId="0" xfId="3" applyFont="1" applyFill="1" applyBorder="1" applyAlignment="1">
      <alignment horizontal="right" vertical="center"/>
    </xf>
    <xf numFmtId="165" fontId="26" fillId="0" borderId="0" xfId="3" applyNumberFormat="1" applyFont="1" applyFill="1" applyBorder="1" applyAlignment="1">
      <alignment horizontal="center" vertical="center" wrapText="1"/>
    </xf>
    <xf numFmtId="165" fontId="28" fillId="0" borderId="0" xfId="3" applyFont="1" applyFill="1" applyBorder="1" applyAlignment="1">
      <alignment horizontal="right" vertical="center"/>
    </xf>
    <xf numFmtId="165" fontId="28" fillId="3" borderId="0" xfId="3" applyFont="1" applyFill="1" applyBorder="1" applyAlignment="1">
      <alignment horizontal="right" vertical="center"/>
    </xf>
    <xf numFmtId="166" fontId="29" fillId="0" borderId="0" xfId="3" applyNumberFormat="1" applyFont="1" applyFill="1" applyBorder="1" applyAlignment="1">
      <alignment horizontal="right" vertical="center"/>
    </xf>
    <xf numFmtId="166" fontId="29" fillId="3" borderId="0" xfId="3" applyNumberFormat="1" applyFont="1" applyFill="1" applyBorder="1" applyAlignment="1">
      <alignment horizontal="right" vertical="center"/>
    </xf>
    <xf numFmtId="165" fontId="28" fillId="0" borderId="0" xfId="3" applyFont="1" applyBorder="1" applyAlignment="1">
      <alignment horizontal="right" vertical="center"/>
    </xf>
    <xf numFmtId="166" fontId="23" fillId="3" borderId="0" xfId="1" applyNumberFormat="1" applyFont="1" applyFill="1" applyBorder="1" applyAlignment="1">
      <alignment horizontal="right" vertical="center"/>
    </xf>
    <xf numFmtId="167" fontId="29" fillId="0" borderId="0" xfId="3" applyNumberFormat="1" applyFont="1" applyFill="1" applyBorder="1" applyAlignment="1">
      <alignment horizontal="right" vertical="center"/>
    </xf>
    <xf numFmtId="167" fontId="22" fillId="0" borderId="6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0" fillId="0" borderId="0" xfId="0" applyNumberFormat="1"/>
    <xf numFmtId="165" fontId="27" fillId="0" borderId="0" xfId="3" applyFont="1" applyAlignment="1">
      <alignment horizontal="right"/>
    </xf>
    <xf numFmtId="165" fontId="29" fillId="0" borderId="0" xfId="3" applyFont="1" applyBorder="1" applyAlignment="1">
      <alignment horizontal="right" vertical="center"/>
    </xf>
    <xf numFmtId="165" fontId="29" fillId="0" borderId="0" xfId="3" applyFont="1" applyAlignment="1">
      <alignment horizontal="right" vertical="center"/>
    </xf>
    <xf numFmtId="165" fontId="29" fillId="0" borderId="0" xfId="3" applyFont="1" applyAlignment="1">
      <alignment horizontal="right"/>
    </xf>
    <xf numFmtId="43" fontId="1" fillId="0" borderId="0" xfId="0" applyNumberFormat="1" applyFont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43" fontId="0" fillId="0" borderId="0" xfId="0" applyNumberFormat="1" applyBorder="1"/>
    <xf numFmtId="0" fontId="10" fillId="0" borderId="7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276487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42334</xdr:colOff>
      <xdr:row>4</xdr:row>
      <xdr:rowOff>254000</xdr:rowOff>
    </xdr:from>
    <xdr:to>
      <xdr:col>5</xdr:col>
      <xdr:colOff>264583</xdr:colOff>
      <xdr:row>4</xdr:row>
      <xdr:rowOff>254000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799667" y="1132417"/>
          <a:ext cx="1386416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1116806</xdr:colOff>
      <xdr:row>0</xdr:row>
      <xdr:rowOff>140492</xdr:rowOff>
    </xdr:from>
    <xdr:to>
      <xdr:col>5</xdr:col>
      <xdr:colOff>328876</xdr:colOff>
      <xdr:row>4</xdr:row>
      <xdr:rowOff>7142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139" y="140492"/>
          <a:ext cx="1519237" cy="745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showGridLines="0" tabSelected="1" view="pageBreakPreview" zoomScale="90" zoomScaleNormal="50" zoomScaleSheetLayoutView="90" workbookViewId="0">
      <selection activeCell="A6" sqref="A6:K6"/>
    </sheetView>
  </sheetViews>
  <sheetFormatPr baseColWidth="10" defaultColWidth="9.140625" defaultRowHeight="15" x14ac:dyDescent="0.25"/>
  <cols>
    <col min="1" max="1" width="35.85546875" customWidth="1"/>
    <col min="2" max="2" width="18.42578125" customWidth="1"/>
    <col min="3" max="3" width="14.85546875" customWidth="1"/>
    <col min="4" max="4" width="17.140625" customWidth="1"/>
    <col min="5" max="5" width="17.42578125" customWidth="1"/>
    <col min="6" max="6" width="17" customWidth="1"/>
    <col min="7" max="8" width="13.42578125" bestFit="1" customWidth="1"/>
    <col min="9" max="9" width="15.140625" customWidth="1"/>
    <col min="10" max="10" width="14" customWidth="1"/>
    <col min="11" max="11" width="18" customWidth="1"/>
    <col min="12" max="12" width="21.42578125" customWidth="1"/>
    <col min="13" max="13" width="26.425781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42"/>
      <c r="H1" s="42"/>
      <c r="I1" s="30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16"/>
      <c r="G2" s="42"/>
      <c r="H2" s="42"/>
      <c r="I2" s="30"/>
      <c r="J2" s="43"/>
      <c r="K2" s="43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16"/>
      <c r="G3" s="41"/>
      <c r="H3" s="42"/>
      <c r="I3" s="30"/>
      <c r="J3" s="43"/>
      <c r="K3" s="43"/>
      <c r="L3" s="16"/>
      <c r="M3" s="16"/>
      <c r="N3" s="16"/>
      <c r="O3" s="15"/>
      <c r="P3" s="15"/>
      <c r="Q3" s="15"/>
    </row>
    <row r="4" spans="1:19" ht="22.5" customHeight="1" x14ac:dyDescent="0.25">
      <c r="A4" s="100"/>
      <c r="B4" s="100"/>
      <c r="C4" s="100"/>
      <c r="D4" s="100"/>
      <c r="E4" s="34"/>
      <c r="F4" s="34"/>
      <c r="G4" s="42"/>
      <c r="H4" s="42"/>
      <c r="I4" s="30"/>
      <c r="J4" s="44"/>
      <c r="K4" s="44"/>
      <c r="L4" s="34"/>
      <c r="M4" s="34"/>
      <c r="N4" s="34"/>
      <c r="O4" s="15"/>
      <c r="P4" s="15"/>
      <c r="Q4" s="15"/>
    </row>
    <row r="5" spans="1:19" ht="21" customHeight="1" x14ac:dyDescent="0.25">
      <c r="A5" s="101" t="s">
        <v>40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35"/>
      <c r="M5" s="35"/>
      <c r="N5" s="35"/>
      <c r="O5" s="15"/>
      <c r="P5" s="15"/>
      <c r="Q5" s="15"/>
    </row>
    <row r="6" spans="1:19" ht="24.75" customHeight="1" x14ac:dyDescent="0.25">
      <c r="A6" s="102" t="s">
        <v>63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36"/>
      <c r="M6" s="36"/>
      <c r="N6" s="36"/>
      <c r="O6" s="17"/>
      <c r="P6" s="18"/>
      <c r="Q6" s="15"/>
    </row>
    <row r="7" spans="1:19" ht="7.5" customHeight="1" x14ac:dyDescent="0.25">
      <c r="A7" s="103" t="s">
        <v>54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37"/>
      <c r="M7" s="37"/>
      <c r="N7" s="37"/>
      <c r="O7" s="23"/>
      <c r="P7" s="18"/>
      <c r="Q7" s="15"/>
    </row>
    <row r="8" spans="1:19" ht="15.75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103" t="s">
        <v>41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23"/>
      <c r="M9" s="23"/>
      <c r="N9" s="23"/>
      <c r="O9" s="37"/>
      <c r="P9" s="18"/>
      <c r="Q9" s="15"/>
    </row>
    <row r="10" spans="1:19" ht="18.75" customHeight="1" x14ac:dyDescent="0.25">
      <c r="A10" s="99" t="s">
        <v>42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38"/>
      <c r="B11" s="38"/>
      <c r="C11" s="38"/>
      <c r="D11" s="38"/>
      <c r="E11" s="56"/>
      <c r="F11" s="38"/>
      <c r="G11" s="58"/>
      <c r="H11" s="47"/>
      <c r="I11" s="48"/>
      <c r="J11" s="23"/>
      <c r="K11" s="23"/>
      <c r="L11" s="38" t="s">
        <v>39</v>
      </c>
      <c r="M11" s="38"/>
      <c r="N11" s="27"/>
      <c r="O11" s="38"/>
      <c r="P11" s="18"/>
      <c r="Q11" s="15"/>
    </row>
    <row r="12" spans="1:19" ht="33" customHeight="1" thickBot="1" x14ac:dyDescent="0.3">
      <c r="A12" s="68" t="s">
        <v>0</v>
      </c>
      <c r="B12" s="69" t="s">
        <v>51</v>
      </c>
      <c r="C12" s="69" t="s">
        <v>52</v>
      </c>
      <c r="D12" s="70" t="s">
        <v>49</v>
      </c>
      <c r="E12" s="70" t="s">
        <v>57</v>
      </c>
      <c r="F12" s="70" t="s">
        <v>58</v>
      </c>
      <c r="G12" s="70" t="s">
        <v>59</v>
      </c>
      <c r="H12" s="70" t="s">
        <v>60</v>
      </c>
      <c r="I12" s="70" t="s">
        <v>61</v>
      </c>
      <c r="J12" s="70" t="s">
        <v>62</v>
      </c>
      <c r="K12" s="70" t="s">
        <v>44</v>
      </c>
      <c r="L12" s="41"/>
      <c r="M12" s="42"/>
      <c r="N12" s="30"/>
      <c r="O12" s="23"/>
      <c r="P12" s="23"/>
    </row>
    <row r="13" spans="1:19" x14ac:dyDescent="0.25">
      <c r="A13" s="59" t="s">
        <v>1</v>
      </c>
      <c r="B13" s="60">
        <v>245998207</v>
      </c>
      <c r="C13" s="61">
        <v>0</v>
      </c>
      <c r="D13" s="62">
        <v>14414060.27</v>
      </c>
      <c r="E13" s="62">
        <v>19046262.390000001</v>
      </c>
      <c r="F13" s="106">
        <v>18199242.27</v>
      </c>
      <c r="G13" s="89">
        <v>17525089.190000001</v>
      </c>
      <c r="H13" s="107">
        <v>22274614.670000002</v>
      </c>
      <c r="I13" s="107">
        <v>17879751.18</v>
      </c>
      <c r="J13" s="108">
        <v>15852287.52</v>
      </c>
      <c r="K13" s="109">
        <f>+B13-D13-E13-F13-G13-H13-I13-J13</f>
        <v>120806899.50999998</v>
      </c>
      <c r="M13" s="104">
        <f>+D13+E13+F13+G13+H13+I13+J13</f>
        <v>125191307.48999999</v>
      </c>
      <c r="N13" s="30"/>
      <c r="O13" s="45"/>
      <c r="P13" s="45"/>
    </row>
    <row r="14" spans="1:19" ht="24.75" customHeight="1" x14ac:dyDescent="0.25">
      <c r="A14" s="65" t="s">
        <v>2</v>
      </c>
      <c r="B14" s="60">
        <v>245998207</v>
      </c>
      <c r="C14" s="66">
        <v>0</v>
      </c>
      <c r="D14" s="84">
        <v>14414060.27</v>
      </c>
      <c r="E14" s="84">
        <v>19046262.390000001</v>
      </c>
      <c r="F14" s="85">
        <v>18199242.27</v>
      </c>
      <c r="G14" s="75">
        <v>17525089.190000001</v>
      </c>
      <c r="H14" s="63">
        <v>22274614.670000002</v>
      </c>
      <c r="I14" s="85">
        <v>17879751.18</v>
      </c>
      <c r="J14" s="105">
        <v>15852287.52</v>
      </c>
      <c r="K14" s="110">
        <f>+B14-D14-E14-F14-G14-H14-I14-J14</f>
        <v>120806899.50999998</v>
      </c>
      <c r="M14" s="64">
        <v>125536137.43000001</v>
      </c>
      <c r="N14" s="79"/>
      <c r="O14" s="80"/>
      <c r="P14" s="49"/>
    </row>
    <row r="15" spans="1:19" ht="28.5" customHeight="1" x14ac:dyDescent="0.25">
      <c r="A15" s="65" t="s">
        <v>3</v>
      </c>
      <c r="B15" s="60">
        <v>245998207</v>
      </c>
      <c r="C15" s="66">
        <v>0</v>
      </c>
      <c r="D15" s="84">
        <v>14414060.27</v>
      </c>
      <c r="E15" s="84">
        <v>19046262.390000001</v>
      </c>
      <c r="F15" s="85">
        <v>18199242.27</v>
      </c>
      <c r="G15" s="75">
        <v>17525089.190000001</v>
      </c>
      <c r="H15" s="63">
        <v>22274614.670000002</v>
      </c>
      <c r="I15" s="85">
        <v>17879751.18</v>
      </c>
      <c r="J15" s="105">
        <v>15852287.52</v>
      </c>
      <c r="K15" s="110">
        <f>+B15-D15-E15-F15-G15-H15-I15-J15</f>
        <v>120806899.50999998</v>
      </c>
      <c r="M15" s="64">
        <f>+M14-M13</f>
        <v>344829.94000001252</v>
      </c>
      <c r="N15" s="79"/>
      <c r="O15" s="51"/>
      <c r="P15" s="30"/>
    </row>
    <row r="16" spans="1:19" ht="17.25" customHeight="1" x14ac:dyDescent="0.25">
      <c r="A16" s="65" t="s">
        <v>43</v>
      </c>
      <c r="B16" s="60">
        <v>245998207</v>
      </c>
      <c r="C16" s="66">
        <v>0</v>
      </c>
      <c r="D16" s="84">
        <v>14414060.27</v>
      </c>
      <c r="E16" s="84">
        <v>19046262.390000001</v>
      </c>
      <c r="F16" s="85">
        <v>18199242.27</v>
      </c>
      <c r="G16" s="75">
        <v>17525089.190000001</v>
      </c>
      <c r="H16" s="63">
        <v>22274614.670000002</v>
      </c>
      <c r="I16" s="85">
        <v>17879751.18</v>
      </c>
      <c r="J16" s="105">
        <v>15852287.52</v>
      </c>
      <c r="K16" s="110">
        <f>+B16-D16-E16-F16-G16-H16-I16-J16</f>
        <v>120806899.50999998</v>
      </c>
      <c r="M16" s="57">
        <f>+J13+I13+H13+G13+F13+E13+D13</f>
        <v>125191307.48999999</v>
      </c>
      <c r="N16" s="79"/>
      <c r="O16" s="51"/>
      <c r="P16" s="30"/>
    </row>
    <row r="17" spans="1:16" x14ac:dyDescent="0.25">
      <c r="A17" s="65" t="s">
        <v>4</v>
      </c>
      <c r="B17" s="60">
        <v>245998207</v>
      </c>
      <c r="C17" s="66">
        <v>0</v>
      </c>
      <c r="D17" s="84">
        <v>14414060.27</v>
      </c>
      <c r="E17" s="84">
        <v>19046262.390000001</v>
      </c>
      <c r="F17" s="85">
        <v>18199242.27</v>
      </c>
      <c r="G17" s="75">
        <v>17525089.190000001</v>
      </c>
      <c r="H17" s="63">
        <v>22274614.670000002</v>
      </c>
      <c r="I17" s="85">
        <f>+I18+I22+I32+I41+I43+I52</f>
        <v>17879751.18</v>
      </c>
      <c r="J17" s="85">
        <f>+J18+J22+J32+J41+J43+J52</f>
        <v>15852287.519999998</v>
      </c>
      <c r="K17" s="110">
        <f>+B17-D17-E17-F17-G17-H17-I17-J17</f>
        <v>120806899.50999998</v>
      </c>
      <c r="M17" s="57">
        <f>+B13-M16</f>
        <v>120806899.51000001</v>
      </c>
      <c r="N17" s="79"/>
      <c r="O17" s="51"/>
      <c r="P17" s="30"/>
    </row>
    <row r="18" spans="1:16" s="19" customFormat="1" ht="19.5" customHeight="1" x14ac:dyDescent="0.25">
      <c r="A18" s="86" t="s">
        <v>5</v>
      </c>
      <c r="B18" s="60">
        <f>+B19+B20+B21</f>
        <v>191836407</v>
      </c>
      <c r="C18" s="61">
        <v>0</v>
      </c>
      <c r="D18" s="87">
        <v>13767703.83</v>
      </c>
      <c r="E18" s="87">
        <f>+E19+E20+E21</f>
        <v>14079114.26</v>
      </c>
      <c r="F18" s="88">
        <v>14070610.4</v>
      </c>
      <c r="G18" s="89">
        <v>14080110.4</v>
      </c>
      <c r="H18" s="89">
        <f>+H19+H20+H21</f>
        <v>13711853.68</v>
      </c>
      <c r="I18" s="88">
        <f>+I19+I20+I21</f>
        <v>13853492.6</v>
      </c>
      <c r="J18" s="97">
        <f>+J19+J20+J21</f>
        <v>13971838.399999999</v>
      </c>
      <c r="K18" s="109">
        <f>+B18-D18-E18-F18-G18-H18-I18-J18</f>
        <v>94301683.429999977</v>
      </c>
      <c r="M18" s="57"/>
      <c r="N18" s="81"/>
      <c r="O18" s="51"/>
      <c r="P18" s="30"/>
    </row>
    <row r="19" spans="1:16" x14ac:dyDescent="0.25">
      <c r="A19" s="65" t="s">
        <v>6</v>
      </c>
      <c r="B19" s="90">
        <v>157820000</v>
      </c>
      <c r="C19" s="66">
        <v>0</v>
      </c>
      <c r="D19" s="84">
        <v>11251206.869999999</v>
      </c>
      <c r="E19" s="85">
        <v>11417540.199999999</v>
      </c>
      <c r="F19" s="85">
        <v>11426206.869999999</v>
      </c>
      <c r="G19" s="75">
        <v>11426206.869999999</v>
      </c>
      <c r="H19" s="63">
        <v>11294206.869999999</v>
      </c>
      <c r="I19" s="85">
        <v>11259206.869999999</v>
      </c>
      <c r="J19" s="85">
        <v>11346206.869999999</v>
      </c>
      <c r="K19" s="110">
        <f>+B19-D19-E19-F19-G19-H19-I19-J19</f>
        <v>78399218.579999983</v>
      </c>
      <c r="M19" s="57" t="e">
        <f>+#REF!-J19</f>
        <v>#REF!</v>
      </c>
      <c r="N19" s="79"/>
      <c r="O19" s="51"/>
      <c r="P19" s="30"/>
    </row>
    <row r="20" spans="1:16" ht="26.25" customHeight="1" x14ac:dyDescent="0.25">
      <c r="A20" s="65" t="s">
        <v>7</v>
      </c>
      <c r="B20" s="67">
        <v>17008000</v>
      </c>
      <c r="C20" s="66">
        <v>0</v>
      </c>
      <c r="D20" s="84">
        <v>801040</v>
      </c>
      <c r="E20" s="85">
        <v>919540</v>
      </c>
      <c r="F20" s="85">
        <v>901040</v>
      </c>
      <c r="G20" s="75">
        <v>910540</v>
      </c>
      <c r="H20" s="63">
        <v>856040</v>
      </c>
      <c r="I20" s="85">
        <v>876540</v>
      </c>
      <c r="J20" s="85">
        <v>894540</v>
      </c>
      <c r="K20" s="110">
        <f>+B20-D20-E20-F20-G20-H20-I20-J20</f>
        <v>10848720</v>
      </c>
      <c r="M20" s="57"/>
      <c r="N20" s="82"/>
      <c r="O20" s="50"/>
      <c r="P20" s="30"/>
    </row>
    <row r="21" spans="1:16" ht="21.75" customHeight="1" x14ac:dyDescent="0.25">
      <c r="A21" s="65" t="s">
        <v>8</v>
      </c>
      <c r="B21" s="67">
        <v>17008407</v>
      </c>
      <c r="C21" s="66">
        <v>0</v>
      </c>
      <c r="D21" s="84">
        <v>1715456.96</v>
      </c>
      <c r="E21" s="85">
        <v>1742034.06</v>
      </c>
      <c r="F21" s="85">
        <v>1743363.53</v>
      </c>
      <c r="G21" s="75">
        <v>1743363.53</v>
      </c>
      <c r="H21" s="63">
        <v>1561606.81</v>
      </c>
      <c r="I21" s="85">
        <v>1717745.73</v>
      </c>
      <c r="J21" s="85">
        <v>1731091.53</v>
      </c>
      <c r="K21" s="110">
        <f>+B21-D21-E21-F21-G21-H21-I21-J21</f>
        <v>5053744.8499999987</v>
      </c>
      <c r="M21" s="57"/>
      <c r="N21" s="50"/>
      <c r="O21" s="51"/>
      <c r="P21" s="46"/>
    </row>
    <row r="22" spans="1:16" s="19" customFormat="1" ht="19.5" customHeight="1" x14ac:dyDescent="0.25">
      <c r="A22" s="86" t="s">
        <v>9</v>
      </c>
      <c r="B22" s="60">
        <f>+B23+B24+B25+B26+B27+B28+B29+B30+B31</f>
        <v>21206695</v>
      </c>
      <c r="C22" s="61">
        <v>0</v>
      </c>
      <c r="D22" s="87">
        <f>+D23+D24+D25+D26+D27+D28+D30+D31</f>
        <v>543548.93999999994</v>
      </c>
      <c r="E22" s="87">
        <f>+E23+E24+E25+E26+E27+E28+E29+E30+E31</f>
        <v>1087375.68</v>
      </c>
      <c r="F22" s="88">
        <f>+F23+F24+F25+F26+F27+F28+F29+F30+F31</f>
        <v>611745.12</v>
      </c>
      <c r="G22" s="89">
        <v>483449.62</v>
      </c>
      <c r="H22" s="89">
        <f>+H23+H24+H25+H26+H27+H28+H29+H30+H31</f>
        <v>976417.54</v>
      </c>
      <c r="I22" s="88">
        <f>+I23+I24+I25+I26+I27+I28+I29+I30+I31</f>
        <v>2598944.7399999998</v>
      </c>
      <c r="J22" s="97">
        <f>+J23+J24+J25+J26+J27+J28+J29+J30+J31</f>
        <v>662037.09000000008</v>
      </c>
      <c r="K22" s="109">
        <f>+B22-D22-E22-F22-G22-H22-I22-J22</f>
        <v>14243176.269999998</v>
      </c>
      <c r="M22" s="57"/>
      <c r="N22" s="51"/>
      <c r="O22" s="51"/>
      <c r="P22" s="30"/>
    </row>
    <row r="23" spans="1:16" s="24" customFormat="1" x14ac:dyDescent="0.25">
      <c r="A23" s="65" t="s">
        <v>10</v>
      </c>
      <c r="B23" s="67">
        <v>8069695</v>
      </c>
      <c r="C23" s="66">
        <v>0</v>
      </c>
      <c r="D23" s="84">
        <v>522948.94</v>
      </c>
      <c r="E23" s="85">
        <v>501888.88</v>
      </c>
      <c r="F23" s="85">
        <v>510097.62</v>
      </c>
      <c r="G23" s="75">
        <v>397299.62</v>
      </c>
      <c r="H23" s="63">
        <v>535228.14</v>
      </c>
      <c r="I23" s="91">
        <v>859482.42</v>
      </c>
      <c r="J23" s="91">
        <v>444637.09</v>
      </c>
      <c r="K23" s="110">
        <f>+B23-D23-E23-F23-G23-H23-I23-J23</f>
        <v>4298112.29</v>
      </c>
      <c r="M23" s="57"/>
      <c r="N23" s="51"/>
      <c r="O23" s="51"/>
      <c r="P23" s="30"/>
    </row>
    <row r="24" spans="1:16" ht="23.25" customHeight="1" x14ac:dyDescent="0.25">
      <c r="A24" s="65" t="s">
        <v>35</v>
      </c>
      <c r="B24" s="67">
        <v>350000</v>
      </c>
      <c r="C24" s="66">
        <v>0</v>
      </c>
      <c r="D24" s="66">
        <v>0</v>
      </c>
      <c r="E24" s="66">
        <v>0</v>
      </c>
      <c r="F24" s="66">
        <v>0</v>
      </c>
      <c r="G24" s="76">
        <v>0</v>
      </c>
      <c r="H24" s="76">
        <v>0</v>
      </c>
      <c r="I24" s="91">
        <v>29500</v>
      </c>
      <c r="J24" s="76">
        <v>0</v>
      </c>
      <c r="K24" s="110">
        <f>+B24-D24-E24-F24-G24-H24-I24-J24</f>
        <v>320500</v>
      </c>
      <c r="M24" s="57"/>
      <c r="N24" s="51"/>
      <c r="O24" s="50"/>
      <c r="P24" s="30"/>
    </row>
    <row r="25" spans="1:16" ht="19.5" customHeight="1" x14ac:dyDescent="0.25">
      <c r="A25" s="65" t="s">
        <v>11</v>
      </c>
      <c r="B25" s="67">
        <v>3840000</v>
      </c>
      <c r="C25" s="66">
        <v>0</v>
      </c>
      <c r="D25" s="84">
        <v>20600</v>
      </c>
      <c r="E25" s="84">
        <v>181030</v>
      </c>
      <c r="F25" s="85">
        <v>101647.5</v>
      </c>
      <c r="G25" s="75">
        <v>86150</v>
      </c>
      <c r="H25" s="63">
        <v>371325</v>
      </c>
      <c r="I25" s="85">
        <v>176500</v>
      </c>
      <c r="J25" s="85">
        <v>217400</v>
      </c>
      <c r="K25" s="110">
        <f>+B25-D25-E25-F25-G25-H25-I25-J25</f>
        <v>2685347.5</v>
      </c>
      <c r="M25" s="57"/>
      <c r="N25" s="51"/>
      <c r="O25" s="83"/>
      <c r="P25" s="46"/>
    </row>
    <row r="26" spans="1:16" ht="16.5" customHeight="1" x14ac:dyDescent="0.25">
      <c r="A26" s="65" t="s">
        <v>36</v>
      </c>
      <c r="B26" s="67">
        <v>360000</v>
      </c>
      <c r="C26" s="66">
        <v>0</v>
      </c>
      <c r="D26" s="66">
        <v>0</v>
      </c>
      <c r="E26" s="66">
        <v>0</v>
      </c>
      <c r="F26" s="66">
        <v>0</v>
      </c>
      <c r="G26" s="76">
        <v>0</v>
      </c>
      <c r="H26" s="63">
        <v>20800</v>
      </c>
      <c r="I26" s="66">
        <v>0</v>
      </c>
      <c r="J26" s="66">
        <v>0</v>
      </c>
      <c r="K26" s="110">
        <f>+B26-D26-E26-F26-G26-H26-I26-J26</f>
        <v>339200</v>
      </c>
      <c r="M26" s="57"/>
      <c r="N26" s="51"/>
      <c r="O26" s="51"/>
      <c r="P26" s="48"/>
    </row>
    <row r="27" spans="1:16" x14ac:dyDescent="0.25">
      <c r="A27" s="65" t="s">
        <v>37</v>
      </c>
      <c r="B27" s="67">
        <v>310000</v>
      </c>
      <c r="C27" s="66">
        <v>0</v>
      </c>
      <c r="D27" s="66">
        <v>0</v>
      </c>
      <c r="E27" s="66">
        <v>0</v>
      </c>
      <c r="F27" s="66">
        <v>0</v>
      </c>
      <c r="G27" s="76">
        <v>0</v>
      </c>
      <c r="H27" s="76">
        <v>0</v>
      </c>
      <c r="I27" s="66">
        <v>0</v>
      </c>
      <c r="J27" s="66">
        <v>0</v>
      </c>
      <c r="K27" s="110">
        <f>+B27-D27-E27-F27-G27-H27-I27-J27</f>
        <v>310000</v>
      </c>
      <c r="M27" s="57"/>
      <c r="N27" s="51"/>
      <c r="O27" s="51"/>
      <c r="P27" s="30"/>
    </row>
    <row r="28" spans="1:16" x14ac:dyDescent="0.25">
      <c r="A28" s="65" t="s">
        <v>25</v>
      </c>
      <c r="B28" s="67">
        <v>1020000</v>
      </c>
      <c r="C28" s="66">
        <v>0</v>
      </c>
      <c r="D28" s="66">
        <v>0</v>
      </c>
      <c r="E28" s="66">
        <v>0</v>
      </c>
      <c r="F28" s="66">
        <v>0</v>
      </c>
      <c r="G28" s="76">
        <v>0</v>
      </c>
      <c r="H28" s="76">
        <v>0</v>
      </c>
      <c r="I28" s="66">
        <v>796003.63</v>
      </c>
      <c r="J28" s="66">
        <v>0</v>
      </c>
      <c r="K28" s="110">
        <f>+B28-D28-E28-F28-G28-H28-I28-J28</f>
        <v>223996.37</v>
      </c>
      <c r="M28" s="57"/>
      <c r="N28" s="51"/>
      <c r="O28" s="51"/>
      <c r="P28" s="30"/>
    </row>
    <row r="29" spans="1:16" ht="30.75" customHeight="1" x14ac:dyDescent="0.25">
      <c r="A29" s="65" t="s">
        <v>12</v>
      </c>
      <c r="B29" s="67">
        <v>2050000</v>
      </c>
      <c r="C29" s="66">
        <v>0</v>
      </c>
      <c r="D29" s="66">
        <v>0</v>
      </c>
      <c r="E29" s="66">
        <v>0</v>
      </c>
      <c r="F29" s="66">
        <v>0</v>
      </c>
      <c r="G29" s="76">
        <v>0</v>
      </c>
      <c r="H29" s="76">
        <v>0</v>
      </c>
      <c r="I29" s="66">
        <v>0</v>
      </c>
      <c r="J29" s="66">
        <v>0</v>
      </c>
      <c r="K29" s="110">
        <f>+B29-D29-E29-F29-G29-H29-I29-J29</f>
        <v>2050000</v>
      </c>
      <c r="M29" s="57"/>
      <c r="N29" s="50"/>
      <c r="O29" s="51"/>
      <c r="P29" s="30"/>
    </row>
    <row r="30" spans="1:16" ht="22.5" x14ac:dyDescent="0.25">
      <c r="A30" s="65" t="s">
        <v>13</v>
      </c>
      <c r="B30" s="67">
        <v>3011000</v>
      </c>
      <c r="C30" s="66">
        <v>0</v>
      </c>
      <c r="D30" s="66">
        <v>0</v>
      </c>
      <c r="E30" s="85">
        <v>404456.8</v>
      </c>
      <c r="F30" s="66">
        <v>0</v>
      </c>
      <c r="G30" s="76">
        <v>0</v>
      </c>
      <c r="H30" s="76">
        <v>49064.4</v>
      </c>
      <c r="I30" s="66">
        <v>0</v>
      </c>
      <c r="J30" s="66">
        <v>0</v>
      </c>
      <c r="K30" s="110">
        <f>+B30-D30-E30-F30-G30-H30-I30-J30</f>
        <v>2557478.8000000003</v>
      </c>
      <c r="M30" s="57"/>
      <c r="N30" s="50"/>
      <c r="O30" s="51"/>
      <c r="P30" s="30"/>
    </row>
    <row r="31" spans="1:16" ht="31.5" customHeight="1" x14ac:dyDescent="0.25">
      <c r="A31" s="65" t="s">
        <v>34</v>
      </c>
      <c r="B31" s="67">
        <v>2196000</v>
      </c>
      <c r="C31" s="66">
        <v>0</v>
      </c>
      <c r="D31" s="66">
        <v>0</v>
      </c>
      <c r="E31" s="66">
        <v>0</v>
      </c>
      <c r="F31" s="66">
        <v>0</v>
      </c>
      <c r="G31" s="76">
        <v>0</v>
      </c>
      <c r="H31" s="76">
        <v>0</v>
      </c>
      <c r="I31" s="66">
        <v>737458.69</v>
      </c>
      <c r="J31" s="66">
        <v>0</v>
      </c>
      <c r="K31" s="110">
        <f>+B31-D31-E31-F31-G31-H31-I31-J31</f>
        <v>1458541.31</v>
      </c>
      <c r="M31" s="57"/>
      <c r="N31" s="51"/>
      <c r="O31" s="51"/>
      <c r="P31" s="30"/>
    </row>
    <row r="32" spans="1:16" s="19" customFormat="1" ht="19.5" customHeight="1" x14ac:dyDescent="0.25">
      <c r="A32" s="86" t="s">
        <v>14</v>
      </c>
      <c r="B32" s="60">
        <f>+B33+B34+B35+B36+B37+B38+B39+B40</f>
        <v>17397000</v>
      </c>
      <c r="C32" s="61">
        <v>0</v>
      </c>
      <c r="D32" s="87">
        <f>+D33+D34+D35+D36+D37+D38+D39+D40</f>
        <v>102807.5</v>
      </c>
      <c r="E32" s="87">
        <f>+E33+E34+E35+E36+E37+E38+E39+E40</f>
        <v>224304.74</v>
      </c>
      <c r="F32" s="88">
        <f>+F33+F34+F35+F36+F37+F38+F39+F40</f>
        <v>90616.33</v>
      </c>
      <c r="G32" s="89">
        <v>2961529.17</v>
      </c>
      <c r="H32" s="89">
        <f>+H33+H34+H35+H36+H37+H38+H39+H40</f>
        <v>2587065.7400000002</v>
      </c>
      <c r="I32" s="88">
        <f>+I33+I34+I35+I36+I37+I38+I39+I40</f>
        <v>281140.79000000004</v>
      </c>
      <c r="J32" s="97">
        <f>+J33+J34+J35+J36+J37+J38+J39+J40</f>
        <v>1218412.0299999998</v>
      </c>
      <c r="K32" s="109">
        <f>+B32-D32-E32-F32-G32-H32-I32-J32</f>
        <v>9931123.7000000048</v>
      </c>
      <c r="M32" s="57"/>
      <c r="N32" s="50"/>
      <c r="O32" s="51"/>
      <c r="P32" s="30"/>
    </row>
    <row r="33" spans="1:16" s="19" customFormat="1" ht="23.25" customHeight="1" x14ac:dyDescent="0.25">
      <c r="A33" s="65" t="s">
        <v>15</v>
      </c>
      <c r="B33" s="67">
        <v>1036000</v>
      </c>
      <c r="C33" s="66">
        <v>0</v>
      </c>
      <c r="D33" s="66">
        <v>0</v>
      </c>
      <c r="E33" s="66">
        <v>0</v>
      </c>
      <c r="F33" s="66">
        <v>0</v>
      </c>
      <c r="G33" s="76">
        <v>87546</v>
      </c>
      <c r="H33" s="66">
        <v>0</v>
      </c>
      <c r="I33" s="66">
        <v>0.01</v>
      </c>
      <c r="J33" s="66">
        <v>55587.44</v>
      </c>
      <c r="K33" s="110">
        <f>+B33-D33-E33-F33-G33-H33-I33-J33</f>
        <v>892866.55</v>
      </c>
      <c r="M33" s="57"/>
      <c r="N33" s="51"/>
      <c r="O33" s="51"/>
      <c r="P33" s="30"/>
    </row>
    <row r="34" spans="1:16" ht="21.75" customHeight="1" x14ac:dyDescent="0.25">
      <c r="A34" s="65" t="s">
        <v>16</v>
      </c>
      <c r="B34" s="67">
        <v>600000</v>
      </c>
      <c r="C34" s="66">
        <v>0</v>
      </c>
      <c r="D34" s="66">
        <v>0</v>
      </c>
      <c r="E34" s="66">
        <v>0</v>
      </c>
      <c r="F34" s="66">
        <v>0</v>
      </c>
      <c r="G34" s="76">
        <v>21240</v>
      </c>
      <c r="H34" s="63">
        <v>47849</v>
      </c>
      <c r="I34" s="66">
        <v>0</v>
      </c>
      <c r="J34" s="66">
        <v>0</v>
      </c>
      <c r="K34" s="110">
        <f>+B34-D34-E34-F34-G34-H34-I34-J34</f>
        <v>530911</v>
      </c>
      <c r="M34" s="57"/>
      <c r="N34" s="51"/>
      <c r="O34" s="50"/>
      <c r="P34" s="30"/>
    </row>
    <row r="35" spans="1:16" ht="20.25" customHeight="1" x14ac:dyDescent="0.25">
      <c r="A35" s="65" t="s">
        <v>17</v>
      </c>
      <c r="B35" s="67">
        <v>1250000</v>
      </c>
      <c r="C35" s="66">
        <v>0</v>
      </c>
      <c r="D35" s="84">
        <v>94400</v>
      </c>
      <c r="E35" s="66">
        <v>0</v>
      </c>
      <c r="F35" s="91">
        <v>8650</v>
      </c>
      <c r="G35" s="92"/>
      <c r="H35" s="63">
        <v>752193.36</v>
      </c>
      <c r="I35" s="85">
        <v>29736</v>
      </c>
      <c r="J35" s="66">
        <v>0</v>
      </c>
      <c r="K35" s="110">
        <f>+B35-D35-E35-F35-G35-H35-I35-J35</f>
        <v>365020.64</v>
      </c>
      <c r="M35" s="57"/>
      <c r="N35" s="51"/>
      <c r="O35" s="50"/>
      <c r="P35" s="46"/>
    </row>
    <row r="36" spans="1:16" ht="21.75" customHeight="1" x14ac:dyDescent="0.25">
      <c r="A36" s="65" t="s">
        <v>31</v>
      </c>
      <c r="B36" s="67">
        <v>100000</v>
      </c>
      <c r="C36" s="66">
        <v>0</v>
      </c>
      <c r="D36" s="66">
        <v>0</v>
      </c>
      <c r="E36" s="66">
        <v>0</v>
      </c>
      <c r="F36" s="66">
        <v>0</v>
      </c>
      <c r="G36" s="76">
        <v>0</v>
      </c>
      <c r="H36" s="76">
        <v>0</v>
      </c>
      <c r="I36" s="66">
        <v>0</v>
      </c>
      <c r="J36" s="66">
        <v>0</v>
      </c>
      <c r="K36" s="110">
        <f>+B36-D36-E36-F36-G36-H36-I36-J36</f>
        <v>100000</v>
      </c>
      <c r="M36" s="57"/>
      <c r="N36" s="51"/>
      <c r="O36" s="51"/>
      <c r="P36" s="46"/>
    </row>
    <row r="37" spans="1:16" ht="25.5" customHeight="1" x14ac:dyDescent="0.25">
      <c r="A37" s="65" t="s">
        <v>18</v>
      </c>
      <c r="B37" s="67">
        <v>746000</v>
      </c>
      <c r="C37" s="66">
        <v>0</v>
      </c>
      <c r="D37" s="66">
        <v>0</v>
      </c>
      <c r="E37" s="66">
        <v>0</v>
      </c>
      <c r="F37" s="66">
        <v>0</v>
      </c>
      <c r="G37" s="76">
        <v>0</v>
      </c>
      <c r="H37" s="63">
        <v>244213.13</v>
      </c>
      <c r="I37" s="66">
        <v>0</v>
      </c>
      <c r="J37" s="66">
        <v>945.53</v>
      </c>
      <c r="K37" s="110">
        <f>+B37-D37-E37-F37-G37-H37-I37-J37</f>
        <v>500841.33999999997</v>
      </c>
      <c r="M37" s="57"/>
      <c r="N37" s="51"/>
      <c r="O37" s="51"/>
      <c r="P37" s="30"/>
    </row>
    <row r="38" spans="1:16" ht="25.5" customHeight="1" x14ac:dyDescent="0.25">
      <c r="A38" s="65" t="s">
        <v>19</v>
      </c>
      <c r="B38" s="67">
        <v>1965000</v>
      </c>
      <c r="C38" s="66">
        <v>0</v>
      </c>
      <c r="D38" s="66">
        <v>0</v>
      </c>
      <c r="E38" s="66">
        <v>0</v>
      </c>
      <c r="F38" s="66">
        <v>0</v>
      </c>
      <c r="G38" s="76">
        <v>0</v>
      </c>
      <c r="H38" s="63">
        <v>8223.1200000000008</v>
      </c>
      <c r="I38" s="85">
        <v>19172.62</v>
      </c>
      <c r="J38" s="85">
        <v>916960.5</v>
      </c>
      <c r="K38" s="110">
        <f>+B38-D38-E38-F38-G38-H38-I38-J38</f>
        <v>1020643.7599999998</v>
      </c>
      <c r="M38" s="57"/>
      <c r="N38" s="51"/>
      <c r="O38" s="51"/>
      <c r="P38" s="30"/>
    </row>
    <row r="39" spans="1:16" ht="27.75" customHeight="1" x14ac:dyDescent="0.25">
      <c r="A39" s="65" t="s">
        <v>20</v>
      </c>
      <c r="B39" s="67">
        <v>7500000</v>
      </c>
      <c r="C39" s="66">
        <v>0</v>
      </c>
      <c r="D39" s="66">
        <v>0</v>
      </c>
      <c r="E39" s="66">
        <v>0</v>
      </c>
      <c r="F39" s="66">
        <v>0</v>
      </c>
      <c r="G39" s="76">
        <v>1853482.9</v>
      </c>
      <c r="H39" s="63">
        <v>11859.55</v>
      </c>
      <c r="I39" s="85">
        <v>11837.96</v>
      </c>
      <c r="J39" s="85">
        <v>240438.12</v>
      </c>
      <c r="K39" s="110">
        <f>+B39-D39-E39-F39-G39-H39-I39-J39</f>
        <v>5382381.4699999997</v>
      </c>
      <c r="M39" s="57"/>
      <c r="N39" s="51"/>
      <c r="O39" s="51"/>
      <c r="P39" s="30"/>
    </row>
    <row r="40" spans="1:16" ht="22.5" customHeight="1" x14ac:dyDescent="0.25">
      <c r="A40" s="65" t="s">
        <v>21</v>
      </c>
      <c r="B40" s="67">
        <v>4200000</v>
      </c>
      <c r="C40" s="66">
        <v>0</v>
      </c>
      <c r="D40" s="84">
        <v>8407.5</v>
      </c>
      <c r="E40" s="85">
        <v>224304.74</v>
      </c>
      <c r="F40" s="91">
        <v>81966.33</v>
      </c>
      <c r="G40" s="92">
        <v>999260.27</v>
      </c>
      <c r="H40" s="63">
        <v>1522727.58</v>
      </c>
      <c r="I40" s="85">
        <v>220394.2</v>
      </c>
      <c r="J40" s="85">
        <v>4480.4399999999996</v>
      </c>
      <c r="K40" s="110">
        <f>+B40-D40-E40-F40-G40-H40-I40-J40</f>
        <v>1138458.9399999997</v>
      </c>
      <c r="M40" s="57"/>
      <c r="N40" s="51"/>
      <c r="O40" s="51"/>
      <c r="P40" s="30"/>
    </row>
    <row r="41" spans="1:16" s="19" customFormat="1" ht="21.75" customHeight="1" x14ac:dyDescent="0.25">
      <c r="A41" s="86" t="s">
        <v>32</v>
      </c>
      <c r="B41" s="60">
        <f>+B42</f>
        <v>3000000</v>
      </c>
      <c r="C41" s="61">
        <v>0</v>
      </c>
      <c r="D41" s="61">
        <v>0</v>
      </c>
      <c r="E41" s="87">
        <f t="shared" ref="E41:J41" si="0">+E42</f>
        <v>3000000</v>
      </c>
      <c r="F41" s="93">
        <f t="shared" si="0"/>
        <v>0</v>
      </c>
      <c r="G41" s="94">
        <f t="shared" si="0"/>
        <v>0</v>
      </c>
      <c r="H41" s="94">
        <f t="shared" si="0"/>
        <v>0</v>
      </c>
      <c r="I41" s="93">
        <f t="shared" si="0"/>
        <v>0</v>
      </c>
      <c r="J41" s="93">
        <f t="shared" si="0"/>
        <v>0</v>
      </c>
      <c r="K41" s="111">
        <f>+B41-D41-E41-F41-G41-H41-I41-J41</f>
        <v>0</v>
      </c>
      <c r="M41" s="57"/>
      <c r="N41" s="51"/>
      <c r="O41" s="51"/>
      <c r="P41" s="30"/>
    </row>
    <row r="42" spans="1:16" s="20" customFormat="1" ht="23.25" customHeight="1" x14ac:dyDescent="0.25">
      <c r="A42" s="65" t="s">
        <v>33</v>
      </c>
      <c r="B42" s="67">
        <v>3000000</v>
      </c>
      <c r="C42" s="66">
        <v>0</v>
      </c>
      <c r="D42" s="66">
        <v>0</v>
      </c>
      <c r="E42" s="85">
        <v>3000000</v>
      </c>
      <c r="F42" s="66">
        <v>0</v>
      </c>
      <c r="G42" s="76">
        <v>0</v>
      </c>
      <c r="H42" s="76">
        <v>0</v>
      </c>
      <c r="I42" s="66">
        <v>0</v>
      </c>
      <c r="J42" s="66">
        <v>0</v>
      </c>
      <c r="K42" s="112">
        <f>+B42-D42-E42-F42-G42-H42-I42-J42</f>
        <v>0</v>
      </c>
      <c r="M42" s="57"/>
      <c r="N42" s="50"/>
      <c r="O42" s="51"/>
      <c r="P42" s="30"/>
    </row>
    <row r="43" spans="1:16" s="12" customFormat="1" ht="34.5" customHeight="1" x14ac:dyDescent="0.25">
      <c r="A43" s="86" t="s">
        <v>22</v>
      </c>
      <c r="B43" s="60">
        <f>+B44+B45+B46+B47+B48+B49+B50+B51</f>
        <v>11928000</v>
      </c>
      <c r="C43" s="61">
        <v>0</v>
      </c>
      <c r="D43" s="61">
        <v>0</v>
      </c>
      <c r="E43" s="87">
        <f t="shared" ref="E43:J43" si="1">+E44+E45+E46+E47+E48+E49+E50+E51</f>
        <v>655467.71</v>
      </c>
      <c r="F43" s="93">
        <f t="shared" si="1"/>
        <v>3426270.42</v>
      </c>
      <c r="G43" s="94">
        <f t="shared" si="1"/>
        <v>0</v>
      </c>
      <c r="H43" s="94">
        <f t="shared" si="1"/>
        <v>4999277.71</v>
      </c>
      <c r="I43" s="93">
        <f t="shared" si="1"/>
        <v>1146173.05</v>
      </c>
      <c r="J43" s="93">
        <f t="shared" si="1"/>
        <v>0</v>
      </c>
      <c r="K43" s="109">
        <f>+B43-D43-E43-F43-G43-H43-I43-J43</f>
        <v>1700811.1099999992</v>
      </c>
      <c r="M43" s="57"/>
      <c r="N43" s="9"/>
      <c r="O43" s="50"/>
      <c r="P43" s="30"/>
    </row>
    <row r="44" spans="1:16" s="20" customFormat="1" ht="22.5" customHeight="1" x14ac:dyDescent="0.25">
      <c r="A44" s="65" t="s">
        <v>23</v>
      </c>
      <c r="B44" s="67">
        <v>1120000</v>
      </c>
      <c r="C44" s="66">
        <v>0</v>
      </c>
      <c r="D44" s="66">
        <v>0</v>
      </c>
      <c r="E44" s="85">
        <v>129795.41</v>
      </c>
      <c r="F44" s="91">
        <v>104902</v>
      </c>
      <c r="G44" s="92"/>
      <c r="H44" s="92">
        <v>212133.5</v>
      </c>
      <c r="I44" s="91">
        <v>573950.41</v>
      </c>
      <c r="J44" s="66">
        <v>0</v>
      </c>
      <c r="K44" s="110">
        <f>+B44-D44-E44-F44-G44-H44-I44-J44</f>
        <v>99218.679999999935</v>
      </c>
      <c r="M44" s="9"/>
      <c r="N44" s="9"/>
      <c r="O44" s="50"/>
      <c r="P44" s="46"/>
    </row>
    <row r="45" spans="1:16" s="12" customFormat="1" ht="22.5" x14ac:dyDescent="0.25">
      <c r="A45" s="65" t="s">
        <v>53</v>
      </c>
      <c r="B45" s="67">
        <v>200000</v>
      </c>
      <c r="C45" s="66">
        <v>0</v>
      </c>
      <c r="D45" s="66">
        <v>0</v>
      </c>
      <c r="E45" s="66">
        <v>0</v>
      </c>
      <c r="F45" s="66">
        <v>0</v>
      </c>
      <c r="G45" s="76">
        <v>0</v>
      </c>
      <c r="H45" s="76">
        <v>14993.75</v>
      </c>
      <c r="I45" s="66">
        <v>31113.06</v>
      </c>
      <c r="J45" s="66">
        <v>0</v>
      </c>
      <c r="K45" s="110">
        <f>+B45-D45-E45-F45-G45-H45-I45-J45</f>
        <v>153893.19</v>
      </c>
      <c r="M45" s="9"/>
      <c r="N45" s="9"/>
      <c r="O45" s="51"/>
      <c r="P45" s="50"/>
    </row>
    <row r="46" spans="1:16" s="12" customFormat="1" ht="29.25" customHeight="1" x14ac:dyDescent="0.25">
      <c r="A46" s="65" t="s">
        <v>24</v>
      </c>
      <c r="B46" s="67">
        <v>8500000</v>
      </c>
      <c r="C46" s="66">
        <v>0</v>
      </c>
      <c r="D46" s="66">
        <v>0</v>
      </c>
      <c r="E46" s="85">
        <v>512692.3</v>
      </c>
      <c r="F46" s="91">
        <v>3321368.42</v>
      </c>
      <c r="G46" s="92"/>
      <c r="H46" s="92">
        <v>4645355.5599999996</v>
      </c>
      <c r="I46" s="66">
        <v>0</v>
      </c>
      <c r="J46" s="66">
        <v>0</v>
      </c>
      <c r="K46" s="110">
        <f>+B46-D46-E46-F46-G46-H46-I46-J46</f>
        <v>20583.720000000671</v>
      </c>
      <c r="M46" s="9"/>
      <c r="N46" s="9"/>
      <c r="O46" s="50"/>
      <c r="P46" s="51"/>
    </row>
    <row r="47" spans="1:16" s="12" customFormat="1" ht="27.75" customHeight="1" x14ac:dyDescent="0.25">
      <c r="A47" s="65" t="s">
        <v>26</v>
      </c>
      <c r="B47" s="67">
        <v>108000</v>
      </c>
      <c r="C47" s="66">
        <v>0</v>
      </c>
      <c r="D47" s="66">
        <v>0</v>
      </c>
      <c r="E47" s="66">
        <v>0</v>
      </c>
      <c r="F47" s="66">
        <v>0</v>
      </c>
      <c r="G47" s="76">
        <v>0</v>
      </c>
      <c r="H47" s="76">
        <v>0</v>
      </c>
      <c r="I47" s="66">
        <v>0</v>
      </c>
      <c r="J47" s="66">
        <v>0</v>
      </c>
      <c r="K47" s="110">
        <f>+B47-D47-E47-F47-G47-H47-I47-J47</f>
        <v>108000</v>
      </c>
      <c r="M47" s="9"/>
      <c r="N47" s="9"/>
      <c r="O47" s="51"/>
      <c r="P47" s="50"/>
    </row>
    <row r="48" spans="1:16" s="12" customFormat="1" ht="26.25" customHeight="1" x14ac:dyDescent="0.25">
      <c r="A48" s="65" t="s">
        <v>38</v>
      </c>
      <c r="B48" s="67">
        <v>1400000</v>
      </c>
      <c r="C48" s="66">
        <v>0</v>
      </c>
      <c r="D48" s="66">
        <v>0</v>
      </c>
      <c r="E48" s="63">
        <v>12980</v>
      </c>
      <c r="F48" s="66">
        <v>0</v>
      </c>
      <c r="G48" s="76">
        <v>0</v>
      </c>
      <c r="H48" s="95">
        <v>126794.9</v>
      </c>
      <c r="I48" s="66">
        <v>541109.57999999996</v>
      </c>
      <c r="J48" s="66"/>
      <c r="K48" s="110">
        <f>+B48-D48-E48-F48-G48-H48-I48-J48</f>
        <v>719115.52000000014</v>
      </c>
      <c r="M48" s="9"/>
      <c r="N48" s="9"/>
      <c r="O48" s="51"/>
      <c r="P48" s="51"/>
    </row>
    <row r="49" spans="1:21" s="12" customFormat="1" ht="26.25" customHeight="1" x14ac:dyDescent="0.25">
      <c r="A49" s="65" t="s">
        <v>47</v>
      </c>
      <c r="B49" s="67">
        <v>300000</v>
      </c>
      <c r="C49" s="66">
        <v>0</v>
      </c>
      <c r="D49" s="66">
        <v>0</v>
      </c>
      <c r="E49" s="66">
        <v>0</v>
      </c>
      <c r="F49" s="66">
        <v>0</v>
      </c>
      <c r="G49" s="76">
        <v>0</v>
      </c>
      <c r="H49" s="96">
        <v>0</v>
      </c>
      <c r="I49" s="66">
        <v>0</v>
      </c>
      <c r="J49" s="66">
        <v>0</v>
      </c>
      <c r="K49" s="110">
        <f>+B49-D49-E49-F49-G49-H49-I49-J49</f>
        <v>300000</v>
      </c>
      <c r="M49" s="42"/>
      <c r="N49" s="30"/>
      <c r="O49" s="51"/>
      <c r="P49" s="51"/>
    </row>
    <row r="50" spans="1:21" ht="21.75" customHeight="1" x14ac:dyDescent="0.25">
      <c r="A50" s="65" t="s">
        <v>27</v>
      </c>
      <c r="B50" s="67">
        <v>200000</v>
      </c>
      <c r="C50" s="66">
        <v>0</v>
      </c>
      <c r="D50" s="66">
        <v>0</v>
      </c>
      <c r="E50" s="66">
        <v>0</v>
      </c>
      <c r="F50" s="66">
        <v>0</v>
      </c>
      <c r="G50" s="76">
        <v>0</v>
      </c>
      <c r="H50" s="96">
        <v>0</v>
      </c>
      <c r="I50" s="66">
        <v>0</v>
      </c>
      <c r="J50" s="66">
        <v>0</v>
      </c>
      <c r="K50" s="110">
        <f>+B50-D50-E50-F50-G50-H50-I50-J50</f>
        <v>200000</v>
      </c>
      <c r="M50" s="42"/>
      <c r="N50" s="30"/>
      <c r="O50" s="51"/>
      <c r="P50" s="51"/>
    </row>
    <row r="51" spans="1:21" ht="22.5" x14ac:dyDescent="0.25">
      <c r="A51" s="65" t="s">
        <v>28</v>
      </c>
      <c r="B51" s="67">
        <v>100000</v>
      </c>
      <c r="C51" s="66">
        <v>0</v>
      </c>
      <c r="D51" s="66">
        <v>0</v>
      </c>
      <c r="E51" s="66">
        <v>0</v>
      </c>
      <c r="F51" s="66">
        <v>0</v>
      </c>
      <c r="G51" s="76">
        <v>0</v>
      </c>
      <c r="H51" s="76">
        <v>0</v>
      </c>
      <c r="I51" s="66">
        <v>0</v>
      </c>
      <c r="J51" s="66">
        <v>0</v>
      </c>
      <c r="K51" s="110">
        <f>+B51-D51-E51-F51-G51-H51-I51-J51</f>
        <v>100000</v>
      </c>
      <c r="M51" s="42"/>
      <c r="N51" s="30"/>
      <c r="O51" s="51"/>
      <c r="P51" s="51"/>
    </row>
    <row r="52" spans="1:21" ht="23.25" customHeight="1" x14ac:dyDescent="0.25">
      <c r="A52" s="86" t="s">
        <v>29</v>
      </c>
      <c r="B52" s="60">
        <f>+B53</f>
        <v>630105</v>
      </c>
      <c r="C52" s="61">
        <v>0</v>
      </c>
      <c r="D52" s="61">
        <v>0</v>
      </c>
      <c r="E52" s="61">
        <v>0</v>
      </c>
      <c r="F52" s="61">
        <v>0</v>
      </c>
      <c r="G52" s="96">
        <v>0</v>
      </c>
      <c r="H52" s="96">
        <v>0</v>
      </c>
      <c r="I52" s="61">
        <v>0</v>
      </c>
      <c r="J52" s="61">
        <v>0</v>
      </c>
      <c r="K52" s="109">
        <f>+B52-D52-E52-F52-G52-H52-I52-J52</f>
        <v>630105</v>
      </c>
      <c r="M52" s="9"/>
      <c r="N52" s="9"/>
      <c r="O52" s="30"/>
      <c r="P52" s="51"/>
    </row>
    <row r="53" spans="1:21" ht="24" customHeight="1" thickBot="1" x14ac:dyDescent="0.3">
      <c r="A53" s="65" t="s">
        <v>30</v>
      </c>
      <c r="B53" s="67">
        <v>630105</v>
      </c>
      <c r="C53" s="66">
        <v>0</v>
      </c>
      <c r="D53" s="66">
        <v>0</v>
      </c>
      <c r="E53" s="66">
        <v>0</v>
      </c>
      <c r="F53" s="66">
        <v>0</v>
      </c>
      <c r="G53" s="76">
        <v>0</v>
      </c>
      <c r="H53" s="76">
        <v>0</v>
      </c>
      <c r="I53" s="76">
        <v>0</v>
      </c>
      <c r="J53" s="76">
        <v>0</v>
      </c>
      <c r="K53" s="110">
        <f>+B53-D53-E53-F53-G53-H53-I53-J53</f>
        <v>630105</v>
      </c>
      <c r="M53" s="42"/>
      <c r="N53" s="30"/>
      <c r="O53" s="30"/>
      <c r="P53" s="30"/>
    </row>
    <row r="54" spans="1:21" s="19" customFormat="1" ht="18" customHeight="1" thickBot="1" x14ac:dyDescent="0.3">
      <c r="A54" s="71" t="s">
        <v>1</v>
      </c>
      <c r="B54" s="72">
        <f>+B52+B43+B41+B32+B22+B18</f>
        <v>245998207</v>
      </c>
      <c r="C54" s="73">
        <f>+C52+C43+C32+C22+C18+C41</f>
        <v>0</v>
      </c>
      <c r="D54" s="72">
        <f>+D52+D43+D32+D22+D18+D41</f>
        <v>14414060.27</v>
      </c>
      <c r="E54" s="72">
        <f>+E52+E43+E32+E22+E18+E41</f>
        <v>19046262.390000001</v>
      </c>
      <c r="F54" s="72">
        <f>+F52+F43+F32+F22+F18+F41</f>
        <v>18199242.27</v>
      </c>
      <c r="G54" s="74">
        <f>+G52+G43+G32+G22+G18+G41</f>
        <v>17525089.190000001</v>
      </c>
      <c r="H54" s="74">
        <f>+H52+H43+H41+H32+H22+H18</f>
        <v>22274614.670000002</v>
      </c>
      <c r="I54" s="74">
        <f>+I52+I43+I41+I32+I22+I18</f>
        <v>17879751.18</v>
      </c>
      <c r="J54" s="98">
        <f>+J52+J43+J41+J32+J22+J18</f>
        <v>15852287.519999998</v>
      </c>
      <c r="K54" s="74">
        <f>+K52+K43+K41+K32+K22+K18</f>
        <v>120806899.50999998</v>
      </c>
      <c r="L54" s="77"/>
      <c r="M54" s="77"/>
      <c r="N54" s="30"/>
      <c r="O54" s="30"/>
      <c r="P54" s="30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J55" s="78"/>
      <c r="K55" s="113"/>
      <c r="L55" s="9"/>
      <c r="M55" s="9"/>
      <c r="N55" s="9"/>
      <c r="O55" s="7"/>
    </row>
    <row r="56" spans="1:21" x14ac:dyDescent="0.25">
      <c r="A56" s="8"/>
      <c r="B56" s="9"/>
      <c r="C56" s="9"/>
      <c r="D56" s="9"/>
      <c r="E56" s="9"/>
      <c r="F56" s="9"/>
      <c r="G56" s="9"/>
      <c r="H56" s="9"/>
      <c r="J56" s="78"/>
      <c r="K56" s="113"/>
      <c r="L56" s="9"/>
      <c r="M56" s="9"/>
      <c r="N56" s="9"/>
      <c r="O56" s="7"/>
    </row>
    <row r="57" spans="1:21" x14ac:dyDescent="0.25">
      <c r="A57" s="8"/>
      <c r="B57" s="9"/>
      <c r="C57" s="9"/>
      <c r="D57" s="9"/>
      <c r="E57" s="9"/>
      <c r="F57" s="9"/>
      <c r="G57" s="9"/>
      <c r="H57" s="9"/>
      <c r="J57" s="78"/>
      <c r="K57" s="113"/>
      <c r="L57" s="9"/>
      <c r="M57" s="9"/>
      <c r="N57" s="9"/>
      <c r="O57" s="7"/>
    </row>
    <row r="58" spans="1:21" ht="9.75" customHeight="1" x14ac:dyDescent="0.25">
      <c r="A58" s="8"/>
      <c r="B58" s="9"/>
      <c r="C58" s="55"/>
      <c r="D58" s="55"/>
      <c r="E58" s="55"/>
      <c r="F58" s="55"/>
      <c r="G58" s="58"/>
      <c r="H58" s="29"/>
      <c r="I58" s="29"/>
      <c r="J58" s="46"/>
      <c r="K58" s="30"/>
      <c r="L58" s="9"/>
      <c r="M58" s="9"/>
      <c r="N58" s="9"/>
      <c r="O58" s="7"/>
    </row>
    <row r="59" spans="1:21" x14ac:dyDescent="0.25">
      <c r="A59" s="115" t="s">
        <v>45</v>
      </c>
      <c r="D59" s="55"/>
      <c r="E59" s="117" t="s">
        <v>50</v>
      </c>
      <c r="F59" s="117"/>
      <c r="H59" s="42"/>
      <c r="I59" s="114" t="s">
        <v>46</v>
      </c>
      <c r="J59" s="114"/>
      <c r="K59" s="30"/>
      <c r="L59" s="9"/>
      <c r="M59" s="9"/>
      <c r="N59" s="9"/>
      <c r="O59" s="7"/>
    </row>
    <row r="60" spans="1:21" x14ac:dyDescent="0.25">
      <c r="A60" s="116" t="s">
        <v>56</v>
      </c>
      <c r="B60" s="30"/>
      <c r="D60" s="55"/>
      <c r="E60" s="118" t="s">
        <v>48</v>
      </c>
      <c r="F60" s="118"/>
      <c r="G60" s="30"/>
      <c r="H60" s="42"/>
      <c r="I60" s="118" t="s">
        <v>55</v>
      </c>
      <c r="J60" s="118"/>
      <c r="K60" s="30"/>
      <c r="L60" s="9"/>
      <c r="M60" s="9"/>
      <c r="N60" s="9"/>
      <c r="O60" s="7"/>
    </row>
    <row r="61" spans="1:21" x14ac:dyDescent="0.25">
      <c r="A61" s="9"/>
      <c r="B61" s="9"/>
      <c r="C61" s="29"/>
      <c r="D61" s="30"/>
      <c r="E61" s="9"/>
      <c r="F61" s="9"/>
      <c r="G61" s="42"/>
      <c r="H61" s="42"/>
      <c r="I61" s="29"/>
      <c r="J61" s="46"/>
      <c r="K61" s="30"/>
      <c r="L61" s="9"/>
      <c r="M61" s="9"/>
      <c r="N61" s="9"/>
      <c r="O61" s="7"/>
    </row>
    <row r="62" spans="1:21" x14ac:dyDescent="0.25">
      <c r="A62" s="29"/>
      <c r="B62" s="29"/>
      <c r="C62" s="29"/>
      <c r="D62" s="28"/>
      <c r="E62" s="29"/>
      <c r="F62" s="29"/>
      <c r="G62" s="54"/>
      <c r="H62" s="54"/>
      <c r="I62" s="29"/>
      <c r="J62" s="46"/>
      <c r="K62" s="30"/>
      <c r="L62" s="9"/>
      <c r="M62" s="9"/>
      <c r="N62" s="9"/>
      <c r="O62" s="7"/>
    </row>
    <row r="63" spans="1:21" x14ac:dyDescent="0.25">
      <c r="A63" s="29"/>
      <c r="B63" s="29"/>
      <c r="C63" s="26"/>
      <c r="D63" s="9"/>
      <c r="E63" s="29"/>
      <c r="F63" s="29"/>
      <c r="G63" s="52"/>
      <c r="H63" s="52"/>
      <c r="I63" s="29"/>
      <c r="J63" s="46"/>
      <c r="K63" s="30"/>
      <c r="L63" s="9"/>
      <c r="M63" s="9"/>
      <c r="N63" s="9"/>
      <c r="O63" s="7"/>
    </row>
    <row r="64" spans="1:21" ht="16.5" customHeight="1" x14ac:dyDescent="0.25">
      <c r="A64" s="40"/>
      <c r="B64" s="26"/>
      <c r="C64" s="25"/>
      <c r="D64" s="29"/>
      <c r="E64" s="40"/>
      <c r="F64" s="33"/>
      <c r="G64" s="52"/>
      <c r="H64" s="52"/>
      <c r="I64" s="30"/>
      <c r="J64" s="30"/>
      <c r="K64" s="30"/>
      <c r="L64" s="9"/>
      <c r="M64" s="9"/>
      <c r="N64" s="9"/>
      <c r="O64" s="9"/>
      <c r="P64" s="13"/>
      <c r="Q64" s="13"/>
      <c r="U64" s="7"/>
    </row>
    <row r="65" spans="1:24" s="30" customFormat="1" ht="18" customHeight="1" x14ac:dyDescent="0.25">
      <c r="A65" s="39"/>
      <c r="B65" s="25"/>
      <c r="C65"/>
      <c r="D65" s="29"/>
      <c r="E65" s="39"/>
      <c r="F65" s="32"/>
      <c r="G65" s="42"/>
      <c r="H65" s="42"/>
      <c r="J65" s="9"/>
      <c r="L65" s="10"/>
      <c r="M65" s="10"/>
      <c r="N65" s="13"/>
      <c r="O65" s="13"/>
      <c r="P65" s="7"/>
      <c r="Q65" s="7"/>
      <c r="R65" s="7"/>
      <c r="S65" s="7"/>
    </row>
    <row r="66" spans="1:24" s="30" customFormat="1" ht="13.5" customHeight="1" x14ac:dyDescent="0.25">
      <c r="A66"/>
      <c r="B66"/>
      <c r="C66" s="1"/>
      <c r="D66" s="33"/>
      <c r="E66"/>
      <c r="F66"/>
      <c r="G66" s="42"/>
      <c r="H66" s="42"/>
      <c r="K66" s="9"/>
      <c r="L66" s="9"/>
      <c r="M66" s="13"/>
      <c r="N66" s="7"/>
      <c r="O66" s="7"/>
      <c r="P66" s="7"/>
      <c r="Q66" s="7"/>
    </row>
    <row r="67" spans="1:24" s="30" customFormat="1" ht="0.75" customHeight="1" x14ac:dyDescent="0.25">
      <c r="A67" s="1"/>
      <c r="B67" s="1"/>
      <c r="C67"/>
      <c r="D67" s="32"/>
      <c r="E67" s="1"/>
      <c r="F67" s="1"/>
      <c r="G67" s="42"/>
      <c r="H67" s="42"/>
      <c r="I67" s="3"/>
      <c r="K67" s="9"/>
      <c r="L67" s="29"/>
      <c r="M67" s="13"/>
      <c r="N67" s="13"/>
      <c r="O67" s="7"/>
      <c r="P67" s="7"/>
      <c r="Q67" s="7"/>
      <c r="R67" s="7"/>
    </row>
    <row r="68" spans="1:24" s="30" customFormat="1" ht="15" hidden="1" customHeight="1" x14ac:dyDescent="0.25">
      <c r="A68"/>
      <c r="B68"/>
      <c r="C68"/>
      <c r="D68"/>
      <c r="E68"/>
      <c r="F68"/>
      <c r="G68" s="52"/>
      <c r="H68" s="52"/>
      <c r="I68" s="53"/>
      <c r="J68" s="9"/>
      <c r="K68" s="9"/>
      <c r="L68" s="29"/>
      <c r="M68" s="31"/>
      <c r="N68" s="13"/>
      <c r="O68" s="13"/>
      <c r="P68" s="7"/>
      <c r="Q68" s="7"/>
      <c r="R68" s="7"/>
      <c r="S68" s="7"/>
    </row>
    <row r="69" spans="1:24" s="30" customFormat="1" ht="15" hidden="1" customHeight="1" x14ac:dyDescent="0.25">
      <c r="A69"/>
      <c r="B69"/>
      <c r="C69"/>
      <c r="D69" s="1"/>
      <c r="E69"/>
      <c r="F69"/>
      <c r="G69" s="42"/>
      <c r="H69" s="42"/>
      <c r="I69" s="53"/>
      <c r="J69" s="29"/>
      <c r="K69" s="9"/>
      <c r="L69" s="26"/>
      <c r="N69" s="13"/>
      <c r="O69" s="13"/>
      <c r="P69" s="7"/>
      <c r="Q69" s="7"/>
      <c r="R69" s="7"/>
      <c r="S69" s="7"/>
    </row>
    <row r="70" spans="1:24" s="30" customFormat="1" ht="18.75" customHeight="1" x14ac:dyDescent="0.25">
      <c r="A70"/>
      <c r="B70"/>
      <c r="C70"/>
      <c r="D70"/>
      <c r="E70"/>
      <c r="F70"/>
      <c r="G70" s="42"/>
      <c r="H70" s="42"/>
      <c r="J70" s="29"/>
      <c r="K70" s="29"/>
      <c r="L70" s="25"/>
      <c r="O70" s="13"/>
      <c r="P70" s="13"/>
      <c r="Q70" s="7"/>
      <c r="R70" s="7"/>
      <c r="S70" s="7"/>
      <c r="T70" s="7"/>
    </row>
    <row r="71" spans="1:24" x14ac:dyDescent="0.25">
      <c r="G71" s="42"/>
      <c r="H71" s="42"/>
      <c r="I71" s="30"/>
      <c r="J71" s="26"/>
      <c r="K71" s="29"/>
      <c r="Q71" s="13"/>
      <c r="R71" s="13"/>
      <c r="S71" s="7"/>
      <c r="T71" s="7"/>
      <c r="U71" s="7"/>
      <c r="V71" s="7"/>
    </row>
    <row r="72" spans="1:24" x14ac:dyDescent="0.25">
      <c r="G72" s="42"/>
      <c r="H72" s="42"/>
      <c r="I72" s="30"/>
      <c r="J72" s="25"/>
      <c r="K72" s="26"/>
      <c r="L72" s="1"/>
      <c r="Q72" s="13"/>
      <c r="R72" s="13"/>
      <c r="S72" s="7"/>
      <c r="T72" s="7"/>
      <c r="U72" s="7"/>
      <c r="V72" s="7"/>
    </row>
    <row r="73" spans="1:24" ht="16.5" customHeight="1" x14ac:dyDescent="0.25">
      <c r="C73" s="3"/>
      <c r="G73" s="42"/>
      <c r="H73" s="42"/>
      <c r="I73" s="53"/>
      <c r="J73" s="30"/>
      <c r="K73" s="25"/>
      <c r="Q73" s="13"/>
      <c r="R73" s="13"/>
      <c r="S73" s="7"/>
      <c r="T73" s="7"/>
      <c r="U73" s="7"/>
      <c r="V73" s="7"/>
    </row>
    <row r="74" spans="1:24" x14ac:dyDescent="0.25">
      <c r="B74" s="3"/>
      <c r="C74" s="1"/>
      <c r="E74" s="3"/>
      <c r="F74" s="3"/>
      <c r="G74" s="42"/>
      <c r="H74" s="42"/>
      <c r="I74" s="30"/>
      <c r="J74" s="53"/>
      <c r="K74" s="30"/>
      <c r="S74" s="13"/>
      <c r="T74" s="13"/>
      <c r="U74" s="7"/>
      <c r="V74" s="7"/>
      <c r="W74" s="7"/>
      <c r="X74" s="7"/>
    </row>
    <row r="75" spans="1:24" x14ac:dyDescent="0.25">
      <c r="A75" s="2"/>
      <c r="B75" s="1"/>
      <c r="C75" s="1"/>
      <c r="E75" s="1"/>
      <c r="F75" s="1"/>
      <c r="G75" s="42"/>
      <c r="H75" s="42"/>
      <c r="I75" s="30"/>
      <c r="J75" s="30"/>
      <c r="K75" s="53"/>
      <c r="S75" s="13"/>
      <c r="T75" s="13"/>
      <c r="U75" s="7"/>
      <c r="V75" s="7"/>
      <c r="W75" s="7"/>
      <c r="X75" s="7"/>
    </row>
    <row r="76" spans="1:24" x14ac:dyDescent="0.25">
      <c r="A76" s="1"/>
      <c r="B76" s="1"/>
      <c r="D76" s="3"/>
      <c r="E76" s="1"/>
      <c r="F76" s="1"/>
      <c r="G76" s="42"/>
      <c r="H76" s="42"/>
      <c r="I76" s="30"/>
      <c r="J76" s="30"/>
      <c r="K76" s="30"/>
      <c r="S76" s="13"/>
      <c r="T76" s="13"/>
      <c r="U76" s="7"/>
      <c r="V76" s="7"/>
      <c r="W76" s="7"/>
      <c r="X76" s="7"/>
    </row>
    <row r="77" spans="1:24" x14ac:dyDescent="0.25">
      <c r="A77" s="1"/>
      <c r="D77" s="1"/>
      <c r="G77" s="30"/>
      <c r="H77" s="30"/>
      <c r="I77" s="30"/>
      <c r="J77" s="30"/>
      <c r="K77" s="30"/>
      <c r="S77" s="13"/>
      <c r="T77" s="13"/>
      <c r="U77" s="7"/>
      <c r="V77" s="7"/>
      <c r="W77" s="7"/>
      <c r="X77" s="7"/>
    </row>
    <row r="78" spans="1:24" ht="36" customHeight="1" x14ac:dyDescent="0.25">
      <c r="A78" s="6"/>
      <c r="D78" s="1"/>
      <c r="G78" s="30"/>
      <c r="H78" s="30"/>
      <c r="I78" s="30"/>
      <c r="J78" s="30"/>
      <c r="K78" s="30"/>
      <c r="S78" s="13"/>
      <c r="T78" s="13"/>
      <c r="U78" s="7"/>
      <c r="V78" s="7"/>
      <c r="W78" s="7"/>
      <c r="X78" s="7"/>
    </row>
    <row r="79" spans="1:24" x14ac:dyDescent="0.25">
      <c r="A79" s="5"/>
      <c r="C79" s="1"/>
      <c r="I79" s="30"/>
      <c r="J79" s="30"/>
      <c r="K79" s="30"/>
      <c r="L79" s="3"/>
      <c r="M79" s="3"/>
      <c r="N79" s="3"/>
      <c r="S79" s="10"/>
      <c r="T79" s="13"/>
      <c r="U79" s="7"/>
      <c r="V79" s="7"/>
      <c r="W79" s="7"/>
    </row>
    <row r="80" spans="1:24" x14ac:dyDescent="0.25">
      <c r="A80" s="4"/>
      <c r="B80" s="1"/>
      <c r="E80" s="1"/>
      <c r="F80" s="1"/>
      <c r="I80" s="30"/>
      <c r="J80" s="30"/>
      <c r="K80" s="30"/>
      <c r="L80" s="1"/>
      <c r="M80" s="1"/>
      <c r="N80" s="1"/>
      <c r="T80" s="10"/>
    </row>
    <row r="81" spans="1:16" x14ac:dyDescent="0.25">
      <c r="A81" s="1"/>
      <c r="I81" s="30"/>
      <c r="J81" s="3"/>
      <c r="K81" s="30"/>
      <c r="L81" s="1"/>
      <c r="M81" s="1"/>
      <c r="N81" s="1"/>
    </row>
    <row r="82" spans="1:16" x14ac:dyDescent="0.25">
      <c r="D82" s="1"/>
      <c r="I82" s="30"/>
      <c r="J82" s="53"/>
      <c r="K82" s="3"/>
    </row>
    <row r="83" spans="1:16" x14ac:dyDescent="0.25">
      <c r="I83" s="30"/>
      <c r="J83" s="53"/>
      <c r="K83" s="53"/>
      <c r="P83" t="s">
        <v>39</v>
      </c>
    </row>
    <row r="84" spans="1:16" x14ac:dyDescent="0.25">
      <c r="K84" s="1"/>
    </row>
    <row r="85" spans="1:16" x14ac:dyDescent="0.25">
      <c r="L85" s="1"/>
      <c r="M85" s="1"/>
      <c r="N85" s="1"/>
    </row>
    <row r="87" spans="1:16" x14ac:dyDescent="0.25">
      <c r="J87" s="1"/>
    </row>
    <row r="88" spans="1:16" x14ac:dyDescent="0.25">
      <c r="K88" s="1"/>
    </row>
  </sheetData>
  <mergeCells count="10">
    <mergeCell ref="E59:F59"/>
    <mergeCell ref="E60:F60"/>
    <mergeCell ref="I59:J59"/>
    <mergeCell ref="I60:J60"/>
    <mergeCell ref="A6:K6"/>
    <mergeCell ref="A7:K8"/>
    <mergeCell ref="A9:K9"/>
    <mergeCell ref="A10:K10"/>
    <mergeCell ref="A4:D4"/>
    <mergeCell ref="A5:K5"/>
  </mergeCells>
  <pageMargins left="0.52" right="0.1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2024-08-01T18:21:32Z</cp:lastPrinted>
  <dcterms:created xsi:type="dcterms:W3CDTF">2018-04-17T18:57:16Z</dcterms:created>
  <dcterms:modified xsi:type="dcterms:W3CDTF">2024-08-01T18:22:44Z</dcterms:modified>
</cp:coreProperties>
</file>