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NOVIEMBRE DATOS ACTUALIZAR PORTAL TRNS\DOC. PARA CARGAR PORTAL TRANSP\COBTAB\"/>
    </mc:Choice>
  </mc:AlternateContent>
  <bookViews>
    <workbookView xWindow="0" yWindow="0" windowWidth="15345" windowHeight="4635"/>
  </bookViews>
  <sheets>
    <sheet name="Plantilla Ejecución " sheetId="3" r:id="rId1"/>
  </sheets>
  <definedNames>
    <definedName name="_xlnm.Print_Area" localSheetId="0">'Plantilla Ejecución '!$A$1:$P$76</definedName>
  </definedNames>
  <calcPr calcId="152511"/>
</workbook>
</file>

<file path=xl/calcChain.xml><?xml version="1.0" encoding="utf-8"?>
<calcChain xmlns="http://schemas.openxmlformats.org/spreadsheetml/2006/main">
  <c r="P53" i="3" l="1"/>
  <c r="E51" i="3"/>
  <c r="P50" i="3"/>
  <c r="P49" i="3"/>
  <c r="P48" i="3"/>
  <c r="P47" i="3"/>
  <c r="P46" i="3"/>
  <c r="P45" i="3"/>
  <c r="P44" i="3"/>
  <c r="P42" i="3" l="1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 l="1"/>
  <c r="P21" i="3"/>
  <c r="P20" i="3"/>
  <c r="P19" i="3"/>
  <c r="O52" i="3"/>
  <c r="O43" i="3"/>
  <c r="O41" i="3"/>
  <c r="O32" i="3"/>
  <c r="O22" i="3"/>
  <c r="O18" i="3"/>
  <c r="O13" i="3" l="1"/>
  <c r="O54" i="3"/>
  <c r="P51" i="3"/>
  <c r="O14" i="3" l="1"/>
  <c r="N52" i="3"/>
  <c r="P52" i="3" s="1"/>
  <c r="M43" i="3"/>
  <c r="M41" i="3"/>
  <c r="M32" i="3"/>
  <c r="M22" i="3"/>
  <c r="M18" i="3"/>
  <c r="O15" i="3" l="1"/>
  <c r="M13" i="3"/>
  <c r="M14" i="3" s="1"/>
  <c r="M15" i="3" s="1"/>
  <c r="M16" i="3" s="1"/>
  <c r="M17" i="3" s="1"/>
  <c r="M54" i="3"/>
  <c r="L43" i="3"/>
  <c r="L41" i="3"/>
  <c r="L32" i="3"/>
  <c r="L22" i="3"/>
  <c r="L18" i="3"/>
  <c r="O16" i="3" l="1"/>
  <c r="L13" i="3"/>
  <c r="L54" i="3"/>
  <c r="O17" i="3" l="1"/>
  <c r="L14" i="3"/>
  <c r="D54" i="3"/>
  <c r="D17" i="3"/>
  <c r="D13" i="3" s="1"/>
  <c r="L15" i="3" l="1"/>
  <c r="N18" i="3"/>
  <c r="K43" i="3"/>
  <c r="K41" i="3"/>
  <c r="K32" i="3"/>
  <c r="K22" i="3"/>
  <c r="K18" i="3"/>
  <c r="C18" i="3"/>
  <c r="C41" i="3"/>
  <c r="C54" i="3" l="1"/>
  <c r="L16" i="3"/>
  <c r="C13" i="3"/>
  <c r="K54" i="3"/>
  <c r="K17" i="3"/>
  <c r="L17" i="3" l="1"/>
  <c r="C14" i="3"/>
  <c r="J43" i="3"/>
  <c r="J41" i="3"/>
  <c r="J32" i="3"/>
  <c r="J22" i="3"/>
  <c r="J18" i="3"/>
  <c r="C15" i="3" l="1"/>
  <c r="J17" i="3"/>
  <c r="J54" i="3"/>
  <c r="C16" i="3" l="1"/>
  <c r="N22" i="3"/>
  <c r="N32" i="3"/>
  <c r="C17" i="3" l="1"/>
  <c r="N43" i="3"/>
  <c r="N41" i="3"/>
  <c r="N13" i="3" l="1"/>
  <c r="P13" i="3" s="1"/>
  <c r="N54" i="3"/>
  <c r="I32" i="3"/>
  <c r="I22" i="3"/>
  <c r="I18" i="3"/>
  <c r="I43" i="3"/>
  <c r="I41" i="3"/>
  <c r="N14" i="3" l="1"/>
  <c r="P14" i="3" s="1"/>
  <c r="I54" i="3"/>
  <c r="H41" i="3"/>
  <c r="H43" i="3"/>
  <c r="N15" i="3" l="1"/>
  <c r="P15" i="3" s="1"/>
  <c r="H54" i="3"/>
  <c r="G43" i="3"/>
  <c r="G41" i="3"/>
  <c r="G32" i="3"/>
  <c r="G22" i="3"/>
  <c r="N16" i="3" l="1"/>
  <c r="P16" i="3" s="1"/>
  <c r="F43" i="3"/>
  <c r="P43" i="3" s="1"/>
  <c r="F41" i="3"/>
  <c r="P41" i="3" s="1"/>
  <c r="F32" i="3"/>
  <c r="F22" i="3"/>
  <c r="F18" i="3"/>
  <c r="P18" i="3" s="1"/>
  <c r="N17" i="3" l="1"/>
  <c r="P17" i="3" s="1"/>
  <c r="F54" i="3"/>
  <c r="E32" i="3"/>
  <c r="P32" i="3" s="1"/>
  <c r="E22" i="3"/>
  <c r="P22" i="3" s="1"/>
  <c r="P54" i="3" l="1"/>
  <c r="E54" i="3"/>
  <c r="B43" i="3" l="1"/>
  <c r="B52" i="3"/>
  <c r="B41" i="3"/>
  <c r="B32" i="3"/>
  <c r="B22" i="3"/>
  <c r="B18" i="3" l="1"/>
  <c r="B54" i="3" l="1"/>
  <c r="G54" i="3" l="1"/>
</calcChain>
</file>

<file path=xl/sharedStrings.xml><?xml version="1.0" encoding="utf-8"?>
<sst xmlns="http://schemas.openxmlformats.org/spreadsheetml/2006/main" count="74" uniqueCount="72">
  <si>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</si>
  <si>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</si>
  <si>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</si>
  <si>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</si>
  <si>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</si>
  <si>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</si>
  <si>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</si>
  <si>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</si>
  <si>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</si>
  <si>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</si>
  <si>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</si>
  <si>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</si>
  <si>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</si>
  <si>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</si>
  <si>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</si>
  <si>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</si>
  <si>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</si>
  <si>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</si>
  <si>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</si>
  <si>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</si>
  <si>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</si>
  <si>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</si>
  <si>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</si>
  <si>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</si>
  <si>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</si>
  <si>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</si>
  <si>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</si>
  <si>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</si>
  <si>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</si>
  <si>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</si>
  <si>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</si>
  <si>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</si>
  <si>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</si>
  <si>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</si>
  <si>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</si>
  <si>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</si>
  <si>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</si>
  <si>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</si>
  <si>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</si>
  <si>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</si>
  <si>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</si>
  <si>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</si>
  <si>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</si>
  <si>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</si>
  <si>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</si>
  <si>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</si>
  <si>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</si>
  <si>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</si>
  <si>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</si>
  <si>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</si>
  <si>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</si>
  <si>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</si>
  <si>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</si>
  <si>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</si>
  <si>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</si>
  <si>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</si>
  <si>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FEBRERO</t>
  </si>
  <si>
    <t>MARZO</t>
  </si>
  <si>
    <t>ABRIL</t>
  </si>
  <si>
    <t>MAYO</t>
  </si>
  <si>
    <t>JUNIO</t>
  </si>
  <si>
    <t>JULIO</t>
  </si>
  <si>
    <t>INSTITUTO DOMINICANO DE METEOROLOGÍA</t>
  </si>
  <si>
    <t>AGOSTO</t>
  </si>
  <si>
    <t>PRESUPUESTO COMPLEMENTARIO</t>
  </si>
  <si>
    <t xml:space="preserve"> Enc. de Dpto. Administrativo</t>
  </si>
  <si>
    <t>Directora Ejecutiva</t>
  </si>
  <si>
    <t>SEPTIEMBRE</t>
  </si>
  <si>
    <t>OCTUBRE</t>
  </si>
  <si>
    <t>NOVIEMBRE</t>
  </si>
  <si>
    <t>Enc. Intenna de Div. Contabilidad</t>
  </si>
  <si>
    <t>LIC.  ELIZABET IVELISSE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</si>
</sst>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,##0.00\ _€;[Red]#,##0.00\ _€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43" fontId="19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1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/>
    <xf numFmtId="0" fontId="18" fillId="0" borderId="0" xfId="0" applyFont="1" applyBorder="1" applyAlignment="1"/>
    <xf numFmtId="4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3" fontId="24" fillId="0" borderId="0" xfId="3" applyFont="1" applyFill="1" applyBorder="1" applyAlignment="1">
      <alignment horizontal="right"/>
    </xf>
    <xf numFmtId="164" fontId="0" fillId="0" borderId="0" xfId="0" applyNumberFormat="1" applyBorder="1" applyAlignment="1">
      <alignment vertical="center" wrapText="1"/>
    </xf>
    <xf numFmtId="43" fontId="3" fillId="0" borderId="0" xfId="3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43" fontId="23" fillId="0" borderId="0" xfId="3" applyFont="1" applyFill="1" applyBorder="1" applyAlignment="1">
      <alignment horizontal="center" vertical="center" wrapText="1"/>
    </xf>
    <xf numFmtId="166" fontId="10" fillId="3" borderId="0" xfId="1" applyNumberFormat="1" applyFont="1" applyFill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43" fontId="0" fillId="0" borderId="0" xfId="0" applyNumberFormat="1" applyFill="1" applyBorder="1"/>
    <xf numFmtId="164" fontId="1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Border="1"/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3" fontId="21" fillId="0" borderId="0" xfId="3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left" vertical="center"/>
    </xf>
    <xf numFmtId="166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Border="1" applyAlignment="1">
      <alignment horizontal="right" vertical="center"/>
    </xf>
    <xf numFmtId="167" fontId="20" fillId="0" borderId="2" xfId="1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/>
    </xf>
    <xf numFmtId="43" fontId="0" fillId="0" borderId="0" xfId="3" applyFont="1"/>
    <xf numFmtId="0" fontId="0" fillId="0" borderId="0" xfId="0" applyAlignment="1"/>
    <xf numFmtId="164" fontId="3" fillId="0" borderId="0" xfId="0" applyNumberFormat="1" applyFont="1" applyAlignment="1">
      <alignment vertical="center"/>
    </xf>
    <xf numFmtId="164" fontId="3" fillId="0" borderId="3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43" fontId="22" fillId="0" borderId="0" xfId="3" applyFont="1" applyFill="1" applyBorder="1" applyAlignment="1">
      <alignment horizontal="right" vertical="center"/>
    </xf>
    <xf numFmtId="43" fontId="23" fillId="0" borderId="0" xfId="3" applyNumberFormat="1" applyFont="1" applyFill="1" applyBorder="1" applyAlignment="1">
      <alignment horizontal="center" vertical="center" wrapText="1"/>
    </xf>
    <xf numFmtId="43" fontId="22" fillId="0" borderId="0" xfId="3" applyFont="1" applyFill="1" applyBorder="1" applyAlignment="1">
      <alignment horizontal="right"/>
    </xf>
    <xf numFmtId="166" fontId="22" fillId="0" borderId="0" xfId="3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left" vertical="center"/>
    </xf>
    <xf numFmtId="43" fontId="21" fillId="0" borderId="0" xfId="3" applyFont="1" applyFill="1" applyAlignment="1">
      <alignment horizontal="right" vertical="center"/>
    </xf>
    <xf numFmtId="43" fontId="21" fillId="0" borderId="0" xfId="3" applyFont="1" applyFill="1" applyAlignment="1">
      <alignment horizontal="right"/>
    </xf>
    <xf numFmtId="164" fontId="3" fillId="0" borderId="0" xfId="0" applyNumberFormat="1" applyFont="1" applyFill="1" applyAlignment="1">
      <alignment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167" fontId="21" fillId="0" borderId="0" xfId="3" applyNumberFormat="1" applyFont="1" applyFill="1" applyBorder="1" applyAlignment="1">
      <alignment horizontal="right" vertical="center"/>
    </xf>
    <xf numFmtId="166" fontId="21" fillId="0" borderId="0" xfId="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3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16</xdr:col>
      <xdr:colOff>1220328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577465</xdr:colOff>
      <xdr:row>5</xdr:row>
      <xdr:rowOff>0</xdr:rowOff>
    </xdr:from>
    <xdr:to>
      <xdr:col>7</xdr:col>
      <xdr:colOff>796637</xdr:colOff>
      <xdr:row>5</xdr:row>
      <xdr:rowOff>11545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6682124" y="1143000"/>
          <a:ext cx="1041786" cy="1154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389657</xdr:colOff>
      <xdr:row>0</xdr:row>
      <xdr:rowOff>0</xdr:rowOff>
    </xdr:from>
    <xdr:to>
      <xdr:col>8</xdr:col>
      <xdr:colOff>181839</xdr:colOff>
      <xdr:row>3</xdr:row>
      <xdr:rowOff>240937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16" y="0"/>
          <a:ext cx="1437409" cy="82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abSelected="1" zoomScale="50" zoomScaleNormal="50" workbookViewId="0">
      <selection activeCell="Q14" sqref="Q14"/>
    </sheetView>
  </sheetViews>
  <sheetFormatPr baseColWidth="10" defaultColWidth="9.140625" defaultRowHeight="15" x14ac:dyDescent="0.25"/>
  <cols>
    <col min="1" max="1" width="29.28515625" customWidth="1"/>
    <col min="2" max="2" width="13" customWidth="1"/>
    <col min="3" max="3" width="14.28515625" customWidth="1"/>
    <col min="4" max="4" width="11.42578125" customWidth="1"/>
    <col min="5" max="5" width="12.28515625" customWidth="1"/>
    <col min="6" max="6" width="12.28515625" bestFit="1" customWidth="1"/>
    <col min="7" max="7" width="12.28515625" customWidth="1"/>
    <col min="8" max="9" width="12.28515625" bestFit="1" customWidth="1"/>
    <col min="10" max="10" width="12.28515625" customWidth="1"/>
    <col min="11" max="11" width="12.42578125" bestFit="1" customWidth="1"/>
    <col min="12" max="13" width="12.140625" customWidth="1"/>
    <col min="14" max="14" width="12.42578125" bestFit="1" customWidth="1"/>
    <col min="15" max="15" width="12.140625" customWidth="1"/>
    <col min="16" max="16" width="13.7109375" customWidth="1"/>
    <col min="17" max="17" width="19.140625" customWidth="1"/>
    <col min="18" max="18" width="13.85546875" customWidth="1"/>
    <col min="19" max="19" width="13.28515625" customWidth="1"/>
    <col min="20" max="20" width="16.28515625" customWidth="1"/>
  </cols>
  <sheetData>
    <row r="1" spans="1:20" x14ac:dyDescent="0.25">
      <c r="A1" s="15"/>
      <c r="B1" s="15"/>
      <c r="C1" s="15"/>
      <c r="D1" s="15"/>
      <c r="E1" s="15"/>
      <c r="F1" s="15"/>
      <c r="G1" s="35"/>
      <c r="H1" s="35"/>
      <c r="I1" s="26"/>
      <c r="J1" s="17"/>
      <c r="K1" s="17"/>
      <c r="L1" s="15"/>
      <c r="M1" s="15"/>
      <c r="N1" s="15"/>
      <c r="O1" s="15"/>
      <c r="P1" s="15"/>
    </row>
    <row r="2" spans="1:20" ht="15.75" x14ac:dyDescent="0.25">
      <c r="A2" s="15"/>
      <c r="B2" s="16"/>
      <c r="C2" s="16"/>
      <c r="D2" s="16"/>
      <c r="E2" s="16"/>
      <c r="F2" s="16"/>
      <c r="G2" s="35"/>
      <c r="H2" s="35"/>
      <c r="I2" s="26"/>
      <c r="J2" s="36"/>
      <c r="K2" s="36"/>
      <c r="L2" s="16"/>
      <c r="M2" s="16"/>
      <c r="N2" s="16"/>
      <c r="O2" s="15"/>
      <c r="P2" s="15"/>
    </row>
    <row r="3" spans="1:20" ht="15.75" x14ac:dyDescent="0.25">
      <c r="A3" s="15"/>
      <c r="B3" s="16"/>
      <c r="C3" s="16"/>
      <c r="D3" s="16"/>
      <c r="E3" s="16"/>
      <c r="F3" s="16"/>
      <c r="G3" s="34"/>
      <c r="H3" s="35"/>
      <c r="I3" s="26"/>
      <c r="J3" s="36"/>
      <c r="K3" s="36"/>
      <c r="L3" s="16"/>
      <c r="M3" s="16"/>
      <c r="N3" s="16"/>
      <c r="O3" s="15"/>
      <c r="P3" s="15"/>
    </row>
    <row r="4" spans="1:20" ht="22.5" customHeight="1" x14ac:dyDescent="0.25">
      <c r="A4" s="94"/>
      <c r="B4" s="94"/>
      <c r="C4" s="94"/>
      <c r="D4" s="94"/>
      <c r="E4" s="30"/>
      <c r="F4" s="30"/>
      <c r="G4" s="35"/>
      <c r="H4" s="35"/>
      <c r="I4" s="26"/>
      <c r="J4" s="37"/>
      <c r="K4" s="37"/>
      <c r="L4" s="30"/>
      <c r="M4" s="30"/>
      <c r="N4" s="30"/>
      <c r="O4" s="15"/>
      <c r="P4" s="15"/>
    </row>
    <row r="5" spans="1:20" ht="21" customHeight="1" x14ac:dyDescent="0.25">
      <c r="A5" s="100" t="s">
        <v>40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20" ht="24.75" customHeight="1" x14ac:dyDescent="0.25">
      <c r="A6" s="101" t="s">
        <v>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20" ht="7.5" customHeight="1" x14ac:dyDescent="0.25">
      <c r="A7" s="102" t="s">
        <v>54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20" ht="15.75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1"/>
    </row>
    <row r="9" spans="1:20" ht="15.75" customHeight="1" x14ac:dyDescent="0.25">
      <c r="A9" s="102" t="s">
        <v>41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</row>
    <row r="10" spans="1:20" ht="18.75" customHeight="1" x14ac:dyDescent="0.25">
      <c r="A10" s="103" t="s">
        <v>42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R10" s="14"/>
    </row>
    <row r="11" spans="1:20" ht="19.5" thickBot="1" x14ac:dyDescent="0.3">
      <c r="A11" s="31"/>
      <c r="B11" s="31"/>
      <c r="C11" s="31"/>
      <c r="D11" s="31"/>
      <c r="E11" s="49"/>
      <c r="F11" s="31"/>
      <c r="G11" s="51"/>
      <c r="H11" s="40"/>
      <c r="I11" s="41"/>
      <c r="J11" s="20"/>
      <c r="K11" s="20"/>
      <c r="L11" s="31" t="s">
        <v>39</v>
      </c>
      <c r="M11" s="31"/>
      <c r="N11" s="24"/>
      <c r="O11" s="17"/>
      <c r="P11" s="15"/>
    </row>
    <row r="12" spans="1:20" ht="41.25" customHeight="1" thickBot="1" x14ac:dyDescent="0.3">
      <c r="A12" s="67" t="s">
        <v>0</v>
      </c>
      <c r="B12" s="68" t="s">
        <v>51</v>
      </c>
      <c r="C12" s="68" t="s">
        <v>64</v>
      </c>
      <c r="D12" s="68" t="s">
        <v>52</v>
      </c>
      <c r="E12" s="68" t="s">
        <v>49</v>
      </c>
      <c r="F12" s="68" t="s">
        <v>56</v>
      </c>
      <c r="G12" s="68" t="s">
        <v>57</v>
      </c>
      <c r="H12" s="68" t="s">
        <v>58</v>
      </c>
      <c r="I12" s="68" t="s">
        <v>59</v>
      </c>
      <c r="J12" s="68" t="s">
        <v>60</v>
      </c>
      <c r="K12" s="68" t="s">
        <v>61</v>
      </c>
      <c r="L12" s="68" t="s">
        <v>63</v>
      </c>
      <c r="M12" s="68" t="s">
        <v>67</v>
      </c>
      <c r="N12" s="68" t="s">
        <v>68</v>
      </c>
      <c r="O12" s="68" t="s">
        <v>69</v>
      </c>
      <c r="P12" s="69" t="s">
        <v>44</v>
      </c>
      <c r="Q12" s="35"/>
      <c r="R12" s="26"/>
      <c r="S12" s="20"/>
      <c r="T12" s="20"/>
    </row>
    <row r="13" spans="1:20" x14ac:dyDescent="0.25">
      <c r="A13" s="87" t="s">
        <v>1</v>
      </c>
      <c r="B13" s="52">
        <v>245998207</v>
      </c>
      <c r="C13" s="53">
        <f>+C18+C22+C32+C41+C43+C52</f>
        <v>20000000</v>
      </c>
      <c r="D13" s="53">
        <f>+D17</f>
        <v>1463500</v>
      </c>
      <c r="E13" s="70">
        <v>14414060.27</v>
      </c>
      <c r="F13" s="70">
        <v>19046262.390000001</v>
      </c>
      <c r="G13" s="70">
        <v>18199242.27</v>
      </c>
      <c r="H13" s="70">
        <v>17525089.190000001</v>
      </c>
      <c r="I13" s="88">
        <v>22274614.670000002</v>
      </c>
      <c r="J13" s="88">
        <v>17879751.18</v>
      </c>
      <c r="K13" s="89">
        <v>15852287.52</v>
      </c>
      <c r="L13" s="89">
        <f>+L18+L22+L32+L41+L43+L52</f>
        <v>20043482.330000002</v>
      </c>
      <c r="M13" s="89">
        <f>+M18+M22+M32+M41+M43+M52</f>
        <v>15687629.75</v>
      </c>
      <c r="N13" s="89">
        <f>+N18+N22+N32+N41+N43+N52</f>
        <v>21618295.770000003</v>
      </c>
      <c r="O13" s="89">
        <f>+O18+O22+O32+O41+O43+O52</f>
        <v>27369241.690000001</v>
      </c>
      <c r="P13" s="90">
        <f t="shared" ref="P13:P23" si="0">+E13+F13+G13+H13+I13+J13+K13+L13+M13+N13+O13</f>
        <v>209909957.03</v>
      </c>
      <c r="Q13" s="79"/>
      <c r="R13" s="26"/>
      <c r="S13" s="38"/>
      <c r="T13" s="38"/>
    </row>
    <row r="14" spans="1:20" ht="24.75" customHeight="1" x14ac:dyDescent="0.25">
      <c r="A14" s="55" t="s">
        <v>2</v>
      </c>
      <c r="B14" s="52">
        <v>245998207</v>
      </c>
      <c r="C14" s="56">
        <f>+C13</f>
        <v>20000000</v>
      </c>
      <c r="D14" s="56">
        <v>1463500</v>
      </c>
      <c r="E14" s="82">
        <v>14414060.27</v>
      </c>
      <c r="F14" s="82">
        <v>19046262.390000001</v>
      </c>
      <c r="G14" s="82">
        <v>18199242.27</v>
      </c>
      <c r="H14" s="82">
        <v>17525089.190000001</v>
      </c>
      <c r="I14" s="82">
        <v>22274614.670000002</v>
      </c>
      <c r="J14" s="82">
        <v>17879751.18</v>
      </c>
      <c r="K14" s="84">
        <v>15852287.52</v>
      </c>
      <c r="L14" s="84">
        <f t="shared" ref="L14:N17" si="1">+L13</f>
        <v>20043482.330000002</v>
      </c>
      <c r="M14" s="84">
        <f t="shared" ref="M14" si="2">+M13</f>
        <v>15687629.75</v>
      </c>
      <c r="N14" s="84">
        <f t="shared" si="1"/>
        <v>21618295.770000003</v>
      </c>
      <c r="O14" s="84">
        <f t="shared" ref="O14" si="3">+O13</f>
        <v>27369241.690000001</v>
      </c>
      <c r="P14" s="9">
        <f t="shared" si="0"/>
        <v>209909957.03</v>
      </c>
      <c r="Q14" s="54"/>
      <c r="R14" s="61"/>
      <c r="S14" s="62"/>
      <c r="T14" s="42"/>
    </row>
    <row r="15" spans="1:20" ht="28.5" customHeight="1" x14ac:dyDescent="0.25">
      <c r="A15" s="55" t="s">
        <v>3</v>
      </c>
      <c r="B15" s="52">
        <v>245998207</v>
      </c>
      <c r="C15" s="56">
        <f t="shared" ref="C15:C17" si="4">+C14</f>
        <v>20000000</v>
      </c>
      <c r="D15" s="56">
        <v>1463500</v>
      </c>
      <c r="E15" s="82">
        <v>14414060.27</v>
      </c>
      <c r="F15" s="82">
        <v>19046262.390000001</v>
      </c>
      <c r="G15" s="82">
        <v>18199242.27</v>
      </c>
      <c r="H15" s="82">
        <v>17525089.190000001</v>
      </c>
      <c r="I15" s="82">
        <v>22274614.670000002</v>
      </c>
      <c r="J15" s="82">
        <v>17879751.18</v>
      </c>
      <c r="K15" s="84">
        <v>15852287.52</v>
      </c>
      <c r="L15" s="84">
        <f t="shared" si="1"/>
        <v>20043482.330000002</v>
      </c>
      <c r="M15" s="84">
        <f t="shared" ref="M15" si="5">+M14</f>
        <v>15687629.75</v>
      </c>
      <c r="N15" s="84">
        <f t="shared" si="1"/>
        <v>21618295.770000003</v>
      </c>
      <c r="O15" s="84">
        <f t="shared" ref="O15" si="6">+O14</f>
        <v>27369241.690000001</v>
      </c>
      <c r="P15" s="9">
        <f t="shared" si="0"/>
        <v>209909957.03</v>
      </c>
      <c r="Q15" s="54"/>
      <c r="R15" s="61"/>
      <c r="S15" s="44"/>
      <c r="T15" s="26"/>
    </row>
    <row r="16" spans="1:20" ht="22.5" customHeight="1" x14ac:dyDescent="0.25">
      <c r="A16" s="55" t="s">
        <v>43</v>
      </c>
      <c r="B16" s="52">
        <v>245998207</v>
      </c>
      <c r="C16" s="56">
        <f t="shared" si="4"/>
        <v>20000000</v>
      </c>
      <c r="D16" s="56">
        <v>1463500</v>
      </c>
      <c r="E16" s="82">
        <v>14414060.27</v>
      </c>
      <c r="F16" s="82">
        <v>19046262.390000001</v>
      </c>
      <c r="G16" s="82">
        <v>18199242.27</v>
      </c>
      <c r="H16" s="82">
        <v>17525089.190000001</v>
      </c>
      <c r="I16" s="82">
        <v>22274614.670000002</v>
      </c>
      <c r="J16" s="82">
        <v>17879751.18</v>
      </c>
      <c r="K16" s="84">
        <v>15852287.52</v>
      </c>
      <c r="L16" s="84">
        <f t="shared" si="1"/>
        <v>20043482.330000002</v>
      </c>
      <c r="M16" s="84">
        <f t="shared" ref="M16" si="7">+M15</f>
        <v>15687629.75</v>
      </c>
      <c r="N16" s="84">
        <f t="shared" si="1"/>
        <v>21618295.770000003</v>
      </c>
      <c r="O16" s="84">
        <f t="shared" ref="O16" si="8">+O15</f>
        <v>27369241.690000001</v>
      </c>
      <c r="P16" s="9">
        <f t="shared" si="0"/>
        <v>209909957.03</v>
      </c>
      <c r="Q16" s="50"/>
      <c r="R16" s="61"/>
      <c r="S16" s="44"/>
      <c r="T16" s="26"/>
    </row>
    <row r="17" spans="1:20" x14ac:dyDescent="0.25">
      <c r="A17" s="55" t="s">
        <v>4</v>
      </c>
      <c r="B17" s="52">
        <v>245998207</v>
      </c>
      <c r="C17" s="56">
        <f t="shared" si="4"/>
        <v>20000000</v>
      </c>
      <c r="D17" s="56">
        <f>+D18+D22+D32+D41+D43+D52</f>
        <v>1463500</v>
      </c>
      <c r="E17" s="82">
        <v>14414060.27</v>
      </c>
      <c r="F17" s="82">
        <v>19046262.390000001</v>
      </c>
      <c r="G17" s="82">
        <v>18199242.27</v>
      </c>
      <c r="H17" s="82">
        <v>17525089.190000001</v>
      </c>
      <c r="I17" s="82">
        <v>22274614.670000002</v>
      </c>
      <c r="J17" s="82">
        <f>+J18+J22+J32+J41+J43+J52</f>
        <v>17879751.18</v>
      </c>
      <c r="K17" s="82">
        <f>+K18+K22+K32+K41+K43+K52</f>
        <v>15852287.519999998</v>
      </c>
      <c r="L17" s="84">
        <f t="shared" si="1"/>
        <v>20043482.330000002</v>
      </c>
      <c r="M17" s="84">
        <f t="shared" ref="M17" si="9">+M16</f>
        <v>15687629.75</v>
      </c>
      <c r="N17" s="84">
        <f t="shared" si="1"/>
        <v>21618295.770000003</v>
      </c>
      <c r="O17" s="84">
        <f t="shared" ref="O17" si="10">+O16</f>
        <v>27369241.690000001</v>
      </c>
      <c r="P17" s="9">
        <f t="shared" si="0"/>
        <v>209909957.03</v>
      </c>
      <c r="Q17" s="50"/>
      <c r="R17" s="61"/>
      <c r="S17" s="44"/>
      <c r="T17" s="26"/>
    </row>
    <row r="18" spans="1:20" s="18" customFormat="1" ht="21" customHeight="1" x14ac:dyDescent="0.25">
      <c r="A18" s="91" t="s">
        <v>5</v>
      </c>
      <c r="B18" s="52">
        <f>+B19+B20+B21</f>
        <v>191836407</v>
      </c>
      <c r="C18" s="53">
        <f>+C19+C20+C21</f>
        <v>17363494</v>
      </c>
      <c r="D18" s="53">
        <v>0</v>
      </c>
      <c r="E18" s="70">
        <v>13767703.83</v>
      </c>
      <c r="F18" s="70">
        <f>+F19+F20+F21</f>
        <v>14079114.26</v>
      </c>
      <c r="G18" s="70">
        <v>14070610.4</v>
      </c>
      <c r="H18" s="70">
        <v>14080110.4</v>
      </c>
      <c r="I18" s="70">
        <f t="shared" ref="I18:N18" si="11">+I19+I20+I21</f>
        <v>13711853.68</v>
      </c>
      <c r="J18" s="70">
        <f t="shared" si="11"/>
        <v>13853492.6</v>
      </c>
      <c r="K18" s="92">
        <f t="shared" si="11"/>
        <v>13971838.399999999</v>
      </c>
      <c r="L18" s="92">
        <f t="shared" si="11"/>
        <v>14016461.449999999</v>
      </c>
      <c r="M18" s="92">
        <f t="shared" si="11"/>
        <v>14040523.57</v>
      </c>
      <c r="N18" s="92">
        <f t="shared" si="11"/>
        <v>14203975.57</v>
      </c>
      <c r="O18" s="92">
        <f t="shared" ref="O18" si="12">+O19+O20+O21</f>
        <v>25589777.300000001</v>
      </c>
      <c r="P18" s="9">
        <f t="shared" si="0"/>
        <v>165385461.46000001</v>
      </c>
      <c r="Q18" s="50"/>
      <c r="R18" s="63"/>
      <c r="S18" s="44"/>
      <c r="T18" s="26"/>
    </row>
    <row r="19" spans="1:20" x14ac:dyDescent="0.25">
      <c r="A19" s="55" t="s">
        <v>6</v>
      </c>
      <c r="B19" s="83">
        <v>157820000</v>
      </c>
      <c r="C19" s="56">
        <v>0</v>
      </c>
      <c r="D19" s="56">
        <v>0</v>
      </c>
      <c r="E19" s="82">
        <v>11251206.869999999</v>
      </c>
      <c r="F19" s="82">
        <v>11417540.199999999</v>
      </c>
      <c r="G19" s="82">
        <v>11426206.869999999</v>
      </c>
      <c r="H19" s="82">
        <v>11426206.869999999</v>
      </c>
      <c r="I19" s="82">
        <v>11294206.869999999</v>
      </c>
      <c r="J19" s="82">
        <v>11259206.869999999</v>
      </c>
      <c r="K19" s="82">
        <v>11346206.869999999</v>
      </c>
      <c r="L19" s="82">
        <v>11398894.92</v>
      </c>
      <c r="M19" s="82">
        <v>11408654.560000001</v>
      </c>
      <c r="N19" s="82">
        <v>11583056.82</v>
      </c>
      <c r="O19" s="82">
        <v>22917130.09</v>
      </c>
      <c r="P19" s="9">
        <f t="shared" si="0"/>
        <v>136728517.81</v>
      </c>
      <c r="Q19" s="50"/>
      <c r="R19" s="61"/>
      <c r="S19" s="44"/>
      <c r="T19" s="26"/>
    </row>
    <row r="20" spans="1:20" ht="26.25" customHeight="1" x14ac:dyDescent="0.25">
      <c r="A20" s="55" t="s">
        <v>7</v>
      </c>
      <c r="B20" s="57">
        <v>17008000</v>
      </c>
      <c r="C20" s="56">
        <v>17363494</v>
      </c>
      <c r="D20" s="56">
        <v>0</v>
      </c>
      <c r="E20" s="82">
        <v>801040</v>
      </c>
      <c r="F20" s="82">
        <v>919540</v>
      </c>
      <c r="G20" s="82">
        <v>901040</v>
      </c>
      <c r="H20" s="82">
        <v>910540</v>
      </c>
      <c r="I20" s="82">
        <v>856040</v>
      </c>
      <c r="J20" s="82">
        <v>876540</v>
      </c>
      <c r="K20" s="82">
        <v>894540</v>
      </c>
      <c r="L20" s="84">
        <v>882640</v>
      </c>
      <c r="M20" s="84">
        <v>911140</v>
      </c>
      <c r="N20" s="84">
        <v>897720</v>
      </c>
      <c r="O20" s="84">
        <v>940720</v>
      </c>
      <c r="P20" s="9">
        <f t="shared" si="0"/>
        <v>9791500</v>
      </c>
      <c r="Q20" s="50"/>
      <c r="R20" s="64"/>
      <c r="S20" s="43"/>
      <c r="T20" s="26"/>
    </row>
    <row r="21" spans="1:20" ht="21.75" customHeight="1" x14ac:dyDescent="0.25">
      <c r="A21" s="55" t="s">
        <v>8</v>
      </c>
      <c r="B21" s="57">
        <v>17008407</v>
      </c>
      <c r="C21" s="56">
        <v>0</v>
      </c>
      <c r="D21" s="56">
        <v>0</v>
      </c>
      <c r="E21" s="82">
        <v>1715456.96</v>
      </c>
      <c r="F21" s="82">
        <v>1742034.06</v>
      </c>
      <c r="G21" s="82">
        <v>1743363.53</v>
      </c>
      <c r="H21" s="82">
        <v>1743363.53</v>
      </c>
      <c r="I21" s="82">
        <v>1561606.81</v>
      </c>
      <c r="J21" s="82">
        <v>1717745.73</v>
      </c>
      <c r="K21" s="82">
        <v>1731091.53</v>
      </c>
      <c r="L21" s="82">
        <v>1734926.53</v>
      </c>
      <c r="M21" s="82">
        <v>1720729.01</v>
      </c>
      <c r="N21" s="82">
        <v>1723198.75</v>
      </c>
      <c r="O21" s="84">
        <v>1731927.21</v>
      </c>
      <c r="P21" s="9">
        <f t="shared" si="0"/>
        <v>18865443.649999999</v>
      </c>
      <c r="Q21" s="50"/>
      <c r="R21" s="43"/>
      <c r="S21" s="44"/>
      <c r="T21" s="39"/>
    </row>
    <row r="22" spans="1:20" s="18" customFormat="1" ht="19.5" customHeight="1" x14ac:dyDescent="0.25">
      <c r="A22" s="91" t="s">
        <v>9</v>
      </c>
      <c r="B22" s="52">
        <f>+B23+B24+B25+B26+B27+B28+B29+B30+B31</f>
        <v>21206695</v>
      </c>
      <c r="C22" s="53">
        <v>0</v>
      </c>
      <c r="D22" s="53">
        <v>0</v>
      </c>
      <c r="E22" s="70">
        <f>+E23+E24+E25+E26+E27+E28+E30+E31</f>
        <v>543548.93999999994</v>
      </c>
      <c r="F22" s="70">
        <f>+F23+F24+F25+F26+F27+F28+F29+F30+F31</f>
        <v>1087375.68</v>
      </c>
      <c r="G22" s="70">
        <f>+G23+G24+G25+G26+G27+G28+G29+G30+G31</f>
        <v>611745.12</v>
      </c>
      <c r="H22" s="70">
        <v>483449.62</v>
      </c>
      <c r="I22" s="70">
        <f t="shared" ref="I22:N22" si="13">+I23+I24+I25+I26+I27+I28+I29+I30+I31</f>
        <v>976417.54</v>
      </c>
      <c r="J22" s="70">
        <f t="shared" si="13"/>
        <v>2598944.7399999998</v>
      </c>
      <c r="K22" s="92">
        <f t="shared" si="13"/>
        <v>662037.09000000008</v>
      </c>
      <c r="L22" s="92">
        <f t="shared" si="13"/>
        <v>1239384.48</v>
      </c>
      <c r="M22" s="92">
        <f t="shared" si="13"/>
        <v>1067657.03</v>
      </c>
      <c r="N22" s="92">
        <f t="shared" si="13"/>
        <v>2223622.0300000003</v>
      </c>
      <c r="O22" s="92">
        <f t="shared" ref="O22" si="14">+O23+O24+O25+O26+O27+O28+O29+O30+O31</f>
        <v>1248174.8</v>
      </c>
      <c r="P22" s="9">
        <f t="shared" si="0"/>
        <v>12742357.07</v>
      </c>
      <c r="Q22" s="50"/>
      <c r="R22" s="44"/>
      <c r="S22" s="44"/>
      <c r="T22" s="26"/>
    </row>
    <row r="23" spans="1:20" s="21" customFormat="1" x14ac:dyDescent="0.25">
      <c r="A23" s="55" t="s">
        <v>10</v>
      </c>
      <c r="B23" s="57">
        <v>8069695</v>
      </c>
      <c r="C23" s="56">
        <v>0</v>
      </c>
      <c r="D23" s="56">
        <v>0</v>
      </c>
      <c r="E23" s="82">
        <v>522948.94</v>
      </c>
      <c r="F23" s="82">
        <v>501888.88</v>
      </c>
      <c r="G23" s="82">
        <v>510097.62</v>
      </c>
      <c r="H23" s="82">
        <v>397299.62</v>
      </c>
      <c r="I23" s="82">
        <v>535228.14</v>
      </c>
      <c r="J23" s="82">
        <v>859482.42</v>
      </c>
      <c r="K23" s="82">
        <v>444637.09</v>
      </c>
      <c r="L23" s="82">
        <v>827252.48</v>
      </c>
      <c r="M23" s="82">
        <v>621089.53</v>
      </c>
      <c r="N23" s="82">
        <v>602899.11</v>
      </c>
      <c r="O23" s="84">
        <v>566674.62</v>
      </c>
      <c r="P23" s="9">
        <f t="shared" si="0"/>
        <v>6389498.4500000002</v>
      </c>
      <c r="Q23" s="50"/>
      <c r="R23" s="44"/>
      <c r="S23" s="44"/>
      <c r="T23" s="26"/>
    </row>
    <row r="24" spans="1:20" ht="23.25" customHeight="1" x14ac:dyDescent="0.25">
      <c r="A24" s="55" t="s">
        <v>35</v>
      </c>
      <c r="B24" s="57">
        <v>350000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82">
        <v>29500</v>
      </c>
      <c r="K24" s="56">
        <v>0</v>
      </c>
      <c r="L24" s="56">
        <v>9676</v>
      </c>
      <c r="M24" s="56">
        <v>0</v>
      </c>
      <c r="N24" s="56">
        <v>0</v>
      </c>
      <c r="O24" s="56">
        <v>0</v>
      </c>
      <c r="P24" s="9">
        <f t="shared" ref="P24:P29" si="15">+E24+F24+G24+H24+I24+J24+K24+L24+M24+N24+O24</f>
        <v>39176</v>
      </c>
      <c r="Q24" s="50"/>
      <c r="R24" s="44"/>
      <c r="S24" s="43"/>
      <c r="T24" s="26"/>
    </row>
    <row r="25" spans="1:20" ht="19.5" customHeight="1" x14ac:dyDescent="0.25">
      <c r="A25" s="55" t="s">
        <v>11</v>
      </c>
      <c r="B25" s="57">
        <v>3840000</v>
      </c>
      <c r="C25" s="56">
        <v>0</v>
      </c>
      <c r="D25" s="56">
        <v>0</v>
      </c>
      <c r="E25" s="82">
        <v>20600</v>
      </c>
      <c r="F25" s="82">
        <v>181030</v>
      </c>
      <c r="G25" s="82">
        <v>101647.5</v>
      </c>
      <c r="H25" s="82">
        <v>86150</v>
      </c>
      <c r="I25" s="82">
        <v>371325</v>
      </c>
      <c r="J25" s="82">
        <v>176500</v>
      </c>
      <c r="K25" s="82">
        <v>217400</v>
      </c>
      <c r="L25" s="82">
        <v>40700</v>
      </c>
      <c r="M25" s="82">
        <v>423557.5</v>
      </c>
      <c r="N25" s="82">
        <v>179350</v>
      </c>
      <c r="O25" s="84">
        <v>90400</v>
      </c>
      <c r="P25" s="9">
        <f t="shared" si="15"/>
        <v>1888660</v>
      </c>
      <c r="Q25" s="50"/>
      <c r="R25" s="44"/>
      <c r="S25" s="65"/>
      <c r="T25" s="39"/>
    </row>
    <row r="26" spans="1:20" ht="16.5" customHeight="1" x14ac:dyDescent="0.25">
      <c r="A26" s="55" t="s">
        <v>36</v>
      </c>
      <c r="B26" s="57">
        <v>360000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82">
        <v>20800</v>
      </c>
      <c r="J26" s="56">
        <v>0</v>
      </c>
      <c r="K26" s="56">
        <v>0</v>
      </c>
      <c r="L26" s="56">
        <v>14900</v>
      </c>
      <c r="M26" s="56">
        <v>0</v>
      </c>
      <c r="N26" s="56">
        <v>16800</v>
      </c>
      <c r="O26" s="84">
        <v>112900</v>
      </c>
      <c r="P26" s="9">
        <f t="shared" si="15"/>
        <v>165400</v>
      </c>
      <c r="Q26" s="50"/>
      <c r="R26" s="44"/>
      <c r="S26" s="44"/>
      <c r="T26" s="41"/>
    </row>
    <row r="27" spans="1:20" x14ac:dyDescent="0.25">
      <c r="A27" s="55" t="s">
        <v>37</v>
      </c>
      <c r="B27" s="57">
        <v>310000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86">
        <f t="shared" si="15"/>
        <v>0</v>
      </c>
      <c r="Q27" s="50"/>
      <c r="R27" s="44"/>
      <c r="S27" s="44"/>
      <c r="T27" s="26"/>
    </row>
    <row r="28" spans="1:20" x14ac:dyDescent="0.25">
      <c r="A28" s="55" t="s">
        <v>25</v>
      </c>
      <c r="B28" s="57">
        <v>1020000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796003.63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9">
        <f t="shared" si="15"/>
        <v>796003.63</v>
      </c>
      <c r="Q28" s="50"/>
      <c r="R28" s="44"/>
      <c r="S28" s="44"/>
      <c r="T28" s="26"/>
    </row>
    <row r="29" spans="1:20" ht="44.25" customHeight="1" x14ac:dyDescent="0.25">
      <c r="A29" s="55" t="s">
        <v>12</v>
      </c>
      <c r="B29" s="57">
        <v>2050000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23010</v>
      </c>
      <c r="N29" s="56">
        <v>46396.42</v>
      </c>
      <c r="O29" s="56">
        <v>0</v>
      </c>
      <c r="P29" s="9">
        <f t="shared" si="15"/>
        <v>69406.42</v>
      </c>
      <c r="Q29" s="50"/>
      <c r="R29" s="43"/>
      <c r="S29" s="44"/>
      <c r="T29" s="26"/>
    </row>
    <row r="30" spans="1:20" ht="22.5" x14ac:dyDescent="0.25">
      <c r="A30" s="55" t="s">
        <v>13</v>
      </c>
      <c r="B30" s="57">
        <v>3011000</v>
      </c>
      <c r="C30" s="56">
        <v>0</v>
      </c>
      <c r="D30" s="56">
        <v>0</v>
      </c>
      <c r="E30" s="56">
        <v>0</v>
      </c>
      <c r="F30" s="82">
        <v>404456.8</v>
      </c>
      <c r="G30" s="56">
        <v>0</v>
      </c>
      <c r="H30" s="56">
        <v>0</v>
      </c>
      <c r="I30" s="56">
        <v>49064.4</v>
      </c>
      <c r="J30" s="56">
        <v>0</v>
      </c>
      <c r="K30" s="56">
        <v>0</v>
      </c>
      <c r="L30" s="56">
        <v>346856</v>
      </c>
      <c r="M30" s="56">
        <v>0</v>
      </c>
      <c r="N30" s="56">
        <v>157614</v>
      </c>
      <c r="O30" s="56">
        <v>478200.18</v>
      </c>
      <c r="P30" s="9">
        <f>+E30+F30+G30+I30+J30+K30+L30+M30+N30+O30</f>
        <v>1436191.38</v>
      </c>
      <c r="Q30" s="50"/>
      <c r="R30" s="43"/>
      <c r="S30" s="44"/>
      <c r="T30" s="26"/>
    </row>
    <row r="31" spans="1:20" ht="31.5" customHeight="1" x14ac:dyDescent="0.25">
      <c r="A31" s="55" t="s">
        <v>34</v>
      </c>
      <c r="B31" s="57">
        <v>2196000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737458.69</v>
      </c>
      <c r="K31" s="56">
        <v>0</v>
      </c>
      <c r="L31" s="56">
        <v>0</v>
      </c>
      <c r="M31" s="56">
        <v>0</v>
      </c>
      <c r="N31" s="56">
        <v>1220562.5</v>
      </c>
      <c r="O31" s="56">
        <v>0</v>
      </c>
      <c r="P31" s="9">
        <f t="shared" ref="P31:P43" si="16">+E31+F31+G31+H31+I31+J31+K31+L31+M31+N31+O31</f>
        <v>1958021.19</v>
      </c>
      <c r="Q31" s="50"/>
      <c r="R31" s="44"/>
      <c r="S31" s="44"/>
      <c r="T31" s="26"/>
    </row>
    <row r="32" spans="1:20" s="18" customFormat="1" ht="19.5" customHeight="1" x14ac:dyDescent="0.25">
      <c r="A32" s="91" t="s">
        <v>14</v>
      </c>
      <c r="B32" s="52">
        <f>+B33+B34+B35+B36+B37+B38+B39+B40</f>
        <v>17397000</v>
      </c>
      <c r="C32" s="53">
        <v>0</v>
      </c>
      <c r="D32" s="53">
        <v>0</v>
      </c>
      <c r="E32" s="70">
        <f>+E33+E34+E35+E36+E37+E38+E39+E40</f>
        <v>102807.5</v>
      </c>
      <c r="F32" s="70">
        <f>+F33+F34+F35+F36+F37+F38+F39+F40</f>
        <v>224304.74</v>
      </c>
      <c r="G32" s="70">
        <f>+G33+G34+G35+G36+G37+G38+G39+G40</f>
        <v>90616.33</v>
      </c>
      <c r="H32" s="70">
        <v>2961529.17</v>
      </c>
      <c r="I32" s="70">
        <f t="shared" ref="I32:N32" si="17">+I33+I34+I35+I36+I37+I38+I39+I40</f>
        <v>2587065.7400000002</v>
      </c>
      <c r="J32" s="70">
        <f t="shared" si="17"/>
        <v>281140.79000000004</v>
      </c>
      <c r="K32" s="92">
        <f t="shared" si="17"/>
        <v>1218412.0299999998</v>
      </c>
      <c r="L32" s="92">
        <f t="shared" si="17"/>
        <v>511755.22</v>
      </c>
      <c r="M32" s="92">
        <f t="shared" si="17"/>
        <v>490993.74999999994</v>
      </c>
      <c r="N32" s="92">
        <f t="shared" si="17"/>
        <v>4299737.8</v>
      </c>
      <c r="O32" s="92">
        <f t="shared" ref="O32" si="18">+O33+O34+O35+O36+O37+O38+O39+O40</f>
        <v>348549.13</v>
      </c>
      <c r="P32" s="9">
        <f t="shared" si="16"/>
        <v>13116912.200000001</v>
      </c>
      <c r="Q32" s="50"/>
      <c r="R32" s="43"/>
      <c r="S32" s="44"/>
      <c r="T32" s="26"/>
    </row>
    <row r="33" spans="1:20" s="18" customFormat="1" ht="23.25" customHeight="1" x14ac:dyDescent="0.25">
      <c r="A33" s="55" t="s">
        <v>15</v>
      </c>
      <c r="B33" s="57">
        <v>1036000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87546</v>
      </c>
      <c r="I33" s="56">
        <v>0</v>
      </c>
      <c r="J33" s="56">
        <v>0.01</v>
      </c>
      <c r="K33" s="56">
        <v>55587.44</v>
      </c>
      <c r="L33" s="56">
        <v>31107.16</v>
      </c>
      <c r="M33" s="56">
        <v>0</v>
      </c>
      <c r="N33" s="56">
        <v>239856</v>
      </c>
      <c r="O33" s="56">
        <v>0</v>
      </c>
      <c r="P33" s="9">
        <f t="shared" si="16"/>
        <v>414096.61</v>
      </c>
      <c r="Q33" s="50"/>
      <c r="R33" s="44"/>
      <c r="S33" s="44"/>
      <c r="T33" s="26"/>
    </row>
    <row r="34" spans="1:20" ht="21.75" customHeight="1" x14ac:dyDescent="0.25">
      <c r="A34" s="55" t="s">
        <v>16</v>
      </c>
      <c r="B34" s="57">
        <v>600000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21240</v>
      </c>
      <c r="I34" s="82">
        <v>47849</v>
      </c>
      <c r="J34" s="56">
        <v>0</v>
      </c>
      <c r="K34" s="56">
        <v>0</v>
      </c>
      <c r="L34" s="56">
        <v>11667.84</v>
      </c>
      <c r="M34" s="56">
        <v>0</v>
      </c>
      <c r="N34" s="56">
        <v>3059.98</v>
      </c>
      <c r="O34" s="56">
        <v>53784.4</v>
      </c>
      <c r="P34" s="9">
        <f t="shared" si="16"/>
        <v>137601.22</v>
      </c>
      <c r="Q34" s="50"/>
      <c r="R34" s="44"/>
      <c r="S34" s="43"/>
      <c r="T34" s="26"/>
    </row>
    <row r="35" spans="1:20" ht="20.25" customHeight="1" x14ac:dyDescent="0.25">
      <c r="A35" s="55" t="s">
        <v>17</v>
      </c>
      <c r="B35" s="57">
        <v>1250000</v>
      </c>
      <c r="C35" s="56">
        <v>0</v>
      </c>
      <c r="D35" s="56">
        <v>0</v>
      </c>
      <c r="E35" s="82">
        <v>94400</v>
      </c>
      <c r="F35" s="56">
        <v>0</v>
      </c>
      <c r="G35" s="82">
        <v>8650</v>
      </c>
      <c r="H35" s="56">
        <v>0</v>
      </c>
      <c r="I35" s="82">
        <v>752193.36</v>
      </c>
      <c r="J35" s="82">
        <v>29736</v>
      </c>
      <c r="K35" s="56">
        <v>0</v>
      </c>
      <c r="L35" s="56">
        <v>195998</v>
      </c>
      <c r="M35" s="56">
        <v>142131</v>
      </c>
      <c r="N35" s="56">
        <v>0</v>
      </c>
      <c r="O35" s="56">
        <v>-189098</v>
      </c>
      <c r="P35" s="9">
        <f t="shared" si="16"/>
        <v>1034010.3599999999</v>
      </c>
      <c r="Q35" s="50"/>
      <c r="R35" s="44"/>
      <c r="S35" s="43"/>
      <c r="T35" s="39"/>
    </row>
    <row r="36" spans="1:20" ht="21.75" customHeight="1" x14ac:dyDescent="0.25">
      <c r="A36" s="55" t="s">
        <v>31</v>
      </c>
      <c r="B36" s="57">
        <v>100000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86">
        <f t="shared" si="16"/>
        <v>0</v>
      </c>
      <c r="Q36" s="50"/>
      <c r="R36" s="44"/>
      <c r="S36" s="44"/>
      <c r="T36" s="39"/>
    </row>
    <row r="37" spans="1:20" ht="25.5" customHeight="1" x14ac:dyDescent="0.25">
      <c r="A37" s="55" t="s">
        <v>18</v>
      </c>
      <c r="B37" s="57">
        <v>746000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82">
        <v>244213.13</v>
      </c>
      <c r="J37" s="56">
        <v>0</v>
      </c>
      <c r="K37" s="56">
        <v>945.53</v>
      </c>
      <c r="L37" s="56">
        <v>1135.46</v>
      </c>
      <c r="M37" s="56">
        <v>0</v>
      </c>
      <c r="N37" s="56">
        <v>4141.8</v>
      </c>
      <c r="O37" s="56">
        <v>235107.53</v>
      </c>
      <c r="P37" s="9">
        <f t="shared" si="16"/>
        <v>485543.44999999995</v>
      </c>
      <c r="Q37" s="50"/>
      <c r="R37" s="44"/>
      <c r="S37" s="44"/>
      <c r="T37" s="26"/>
    </row>
    <row r="38" spans="1:20" ht="25.5" customHeight="1" x14ac:dyDescent="0.25">
      <c r="A38" s="55" t="s">
        <v>19</v>
      </c>
      <c r="B38" s="57">
        <v>1965000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82">
        <v>8223.1200000000008</v>
      </c>
      <c r="J38" s="82">
        <v>19172.62</v>
      </c>
      <c r="K38" s="82">
        <v>916960.5</v>
      </c>
      <c r="L38" s="82">
        <v>161474.01999999999</v>
      </c>
      <c r="M38" s="85">
        <v>0</v>
      </c>
      <c r="N38" s="85">
        <v>15341.18</v>
      </c>
      <c r="O38" s="85">
        <v>0</v>
      </c>
      <c r="P38" s="9">
        <f t="shared" si="16"/>
        <v>1121171.44</v>
      </c>
      <c r="Q38" s="50"/>
      <c r="R38" s="44"/>
      <c r="S38" s="44"/>
      <c r="T38" s="26"/>
    </row>
    <row r="39" spans="1:20" ht="27.75" customHeight="1" x14ac:dyDescent="0.25">
      <c r="A39" s="55" t="s">
        <v>20</v>
      </c>
      <c r="B39" s="57">
        <v>7500000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1853482.9</v>
      </c>
      <c r="I39" s="82">
        <v>11859.55</v>
      </c>
      <c r="J39" s="82">
        <v>11837.96</v>
      </c>
      <c r="K39" s="82">
        <v>240438.12</v>
      </c>
      <c r="L39" s="82">
        <v>10657.4</v>
      </c>
      <c r="M39" s="82">
        <v>220467.96</v>
      </c>
      <c r="N39" s="82">
        <v>2941330.27</v>
      </c>
      <c r="O39" s="56">
        <v>0</v>
      </c>
      <c r="P39" s="9">
        <f t="shared" si="16"/>
        <v>5290074.16</v>
      </c>
      <c r="Q39" s="50"/>
      <c r="R39" s="44"/>
      <c r="S39" s="44"/>
      <c r="T39" s="26"/>
    </row>
    <row r="40" spans="1:20" ht="22.5" customHeight="1" x14ac:dyDescent="0.25">
      <c r="A40" s="55" t="s">
        <v>21</v>
      </c>
      <c r="B40" s="57">
        <v>4200000</v>
      </c>
      <c r="C40" s="56">
        <v>0</v>
      </c>
      <c r="D40" s="56">
        <v>0</v>
      </c>
      <c r="E40" s="82">
        <v>8407.5</v>
      </c>
      <c r="F40" s="82">
        <v>224304.74</v>
      </c>
      <c r="G40" s="82">
        <v>81966.33</v>
      </c>
      <c r="H40" s="82">
        <v>999260.27</v>
      </c>
      <c r="I40" s="82">
        <v>1522727.58</v>
      </c>
      <c r="J40" s="82">
        <v>220394.2</v>
      </c>
      <c r="K40" s="82">
        <v>4480.4399999999996</v>
      </c>
      <c r="L40" s="82">
        <v>99715.34</v>
      </c>
      <c r="M40" s="82">
        <v>128394.79</v>
      </c>
      <c r="N40" s="82">
        <v>1096008.57</v>
      </c>
      <c r="O40" s="82">
        <v>248755.20000000001</v>
      </c>
      <c r="P40" s="9">
        <f t="shared" si="16"/>
        <v>4634414.96</v>
      </c>
      <c r="Q40" s="50"/>
      <c r="R40" s="44"/>
      <c r="S40" s="44"/>
      <c r="T40" s="26"/>
    </row>
    <row r="41" spans="1:20" s="18" customFormat="1" ht="21.75" customHeight="1" x14ac:dyDescent="0.25">
      <c r="A41" s="91" t="s">
        <v>32</v>
      </c>
      <c r="B41" s="52">
        <f>+B42</f>
        <v>3000000</v>
      </c>
      <c r="C41" s="53">
        <f>+C42</f>
        <v>2636506</v>
      </c>
      <c r="D41" s="53">
        <v>1463500</v>
      </c>
      <c r="E41" s="53">
        <v>0</v>
      </c>
      <c r="F41" s="70">
        <f t="shared" ref="F41:O41" si="19">+F42</f>
        <v>3000000</v>
      </c>
      <c r="G41" s="93">
        <f t="shared" si="19"/>
        <v>0</v>
      </c>
      <c r="H41" s="93">
        <f t="shared" si="19"/>
        <v>0</v>
      </c>
      <c r="I41" s="93">
        <f t="shared" si="19"/>
        <v>0</v>
      </c>
      <c r="J41" s="93">
        <f t="shared" si="19"/>
        <v>0</v>
      </c>
      <c r="K41" s="93">
        <f t="shared" si="19"/>
        <v>0</v>
      </c>
      <c r="L41" s="93">
        <f t="shared" si="19"/>
        <v>4092186.34</v>
      </c>
      <c r="M41" s="93">
        <f t="shared" si="19"/>
        <v>0</v>
      </c>
      <c r="N41" s="93">
        <f t="shared" si="19"/>
        <v>0</v>
      </c>
      <c r="O41" s="93">
        <f t="shared" si="19"/>
        <v>0</v>
      </c>
      <c r="P41" s="9">
        <f t="shared" si="16"/>
        <v>7092186.3399999999</v>
      </c>
      <c r="Q41" s="50"/>
      <c r="R41" s="44"/>
      <c r="S41" s="44"/>
      <c r="T41" s="26"/>
    </row>
    <row r="42" spans="1:20" s="19" customFormat="1" ht="23.25" customHeight="1" x14ac:dyDescent="0.25">
      <c r="A42" s="55" t="s">
        <v>33</v>
      </c>
      <c r="B42" s="57">
        <v>3000000</v>
      </c>
      <c r="C42" s="56">
        <v>2636506</v>
      </c>
      <c r="D42" s="56">
        <v>1463500</v>
      </c>
      <c r="E42" s="56">
        <v>0</v>
      </c>
      <c r="F42" s="82">
        <v>3000000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4092186.34</v>
      </c>
      <c r="M42" s="56">
        <v>0</v>
      </c>
      <c r="N42" s="56">
        <v>0</v>
      </c>
      <c r="O42" s="56">
        <v>0</v>
      </c>
      <c r="P42" s="9">
        <f t="shared" si="16"/>
        <v>7092186.3399999999</v>
      </c>
      <c r="Q42" s="50"/>
      <c r="R42" s="43"/>
      <c r="S42" s="44"/>
      <c r="T42" s="26"/>
    </row>
    <row r="43" spans="1:20" s="12" customFormat="1" ht="34.5" customHeight="1" x14ac:dyDescent="0.25">
      <c r="A43" s="91" t="s">
        <v>22</v>
      </c>
      <c r="B43" s="52">
        <f>+B44+B45+B46+B47+B48+B49+B50+B51</f>
        <v>11928000</v>
      </c>
      <c r="C43" s="53">
        <v>0</v>
      </c>
      <c r="D43" s="53">
        <v>0</v>
      </c>
      <c r="E43" s="53">
        <v>0</v>
      </c>
      <c r="F43" s="70">
        <f t="shared" ref="F43:N43" si="20">+F44+F45+F46+F47+F48+F49+F50+F51</f>
        <v>655467.71</v>
      </c>
      <c r="G43" s="93">
        <f t="shared" si="20"/>
        <v>3426270.42</v>
      </c>
      <c r="H43" s="93">
        <f t="shared" si="20"/>
        <v>0</v>
      </c>
      <c r="I43" s="93">
        <f t="shared" si="20"/>
        <v>4999277.71</v>
      </c>
      <c r="J43" s="93">
        <f t="shared" si="20"/>
        <v>1146173.05</v>
      </c>
      <c r="K43" s="93">
        <f t="shared" ref="K43:M43" si="21">+K44+K45+K46+K47+K48+K49+K50+K51</f>
        <v>0</v>
      </c>
      <c r="L43" s="93">
        <f t="shared" si="21"/>
        <v>183694.84</v>
      </c>
      <c r="M43" s="93">
        <f t="shared" si="21"/>
        <v>88455.4</v>
      </c>
      <c r="N43" s="93">
        <f t="shared" si="20"/>
        <v>331082</v>
      </c>
      <c r="O43" s="93">
        <f t="shared" ref="O43" si="22">+O44+O45+O46+O47+O48+O49+O50+O51</f>
        <v>182491.25</v>
      </c>
      <c r="P43" s="9">
        <f t="shared" si="16"/>
        <v>11012912.380000001</v>
      </c>
      <c r="Q43" s="50"/>
      <c r="R43" s="9"/>
      <c r="S43" s="43"/>
      <c r="T43" s="26"/>
    </row>
    <row r="44" spans="1:20" s="19" customFormat="1" ht="22.5" customHeight="1" x14ac:dyDescent="0.25">
      <c r="A44" s="55" t="s">
        <v>23</v>
      </c>
      <c r="B44" s="57">
        <v>1120000</v>
      </c>
      <c r="C44" s="56">
        <v>0</v>
      </c>
      <c r="D44" s="56">
        <v>0</v>
      </c>
      <c r="E44" s="56">
        <v>0</v>
      </c>
      <c r="F44" s="82">
        <v>129795.41</v>
      </c>
      <c r="G44" s="82">
        <v>104902</v>
      </c>
      <c r="H44" s="56">
        <v>0</v>
      </c>
      <c r="I44" s="82">
        <v>212133.5</v>
      </c>
      <c r="J44" s="82">
        <v>573950.41</v>
      </c>
      <c r="K44" s="56">
        <v>0</v>
      </c>
      <c r="L44" s="56">
        <v>100105.3</v>
      </c>
      <c r="M44" s="56">
        <v>56957.42</v>
      </c>
      <c r="N44" s="56">
        <v>331082</v>
      </c>
      <c r="O44" s="56">
        <v>182491.25</v>
      </c>
      <c r="P44" s="9">
        <f>+O44+M44+L44+K44+J44+I44+H44+G44+F44+E44</f>
        <v>1360335.2899999998</v>
      </c>
      <c r="Q44" s="9"/>
      <c r="R44" s="9"/>
      <c r="S44" s="43"/>
      <c r="T44" s="39"/>
    </row>
    <row r="45" spans="1:20" s="12" customFormat="1" ht="22.5" x14ac:dyDescent="0.25">
      <c r="A45" s="55" t="s">
        <v>53</v>
      </c>
      <c r="B45" s="57">
        <v>200000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14993.75</v>
      </c>
      <c r="J45" s="56">
        <v>31113.06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9">
        <f t="shared" ref="P45:P50" si="23">+E45+F45+G45+H45+I45+J45+K45+L45+M45+N45+O45</f>
        <v>46106.81</v>
      </c>
      <c r="Q45" s="9"/>
      <c r="R45" s="9"/>
      <c r="S45" s="44"/>
      <c r="T45" s="43"/>
    </row>
    <row r="46" spans="1:20" s="12" customFormat="1" ht="29.25" customHeight="1" x14ac:dyDescent="0.25">
      <c r="A46" s="55" t="s">
        <v>24</v>
      </c>
      <c r="B46" s="57">
        <v>8500000</v>
      </c>
      <c r="C46" s="56">
        <v>0</v>
      </c>
      <c r="D46" s="56">
        <v>0</v>
      </c>
      <c r="E46" s="56">
        <v>0</v>
      </c>
      <c r="F46" s="82">
        <v>512692.3</v>
      </c>
      <c r="G46" s="82">
        <v>3321368.42</v>
      </c>
      <c r="H46" s="56">
        <v>0</v>
      </c>
      <c r="I46" s="82">
        <v>4645355.5599999996</v>
      </c>
      <c r="J46" s="56">
        <v>0</v>
      </c>
      <c r="K46" s="56">
        <v>0</v>
      </c>
      <c r="L46" s="56">
        <v>44273.599999999999</v>
      </c>
      <c r="M46" s="56">
        <v>0</v>
      </c>
      <c r="N46" s="56">
        <v>0</v>
      </c>
      <c r="O46" s="56">
        <v>0</v>
      </c>
      <c r="P46" s="9">
        <f t="shared" si="23"/>
        <v>8523689.879999999</v>
      </c>
      <c r="Q46" s="9"/>
      <c r="R46" s="9"/>
      <c r="S46" s="43"/>
      <c r="T46" s="44"/>
    </row>
    <row r="47" spans="1:20" s="12" customFormat="1" ht="27.75" customHeight="1" x14ac:dyDescent="0.25">
      <c r="A47" s="55" t="s">
        <v>26</v>
      </c>
      <c r="B47" s="57">
        <v>108000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86">
        <f t="shared" si="23"/>
        <v>0</v>
      </c>
      <c r="Q47" s="9"/>
      <c r="R47" s="9"/>
      <c r="S47" s="44"/>
      <c r="T47" s="43"/>
    </row>
    <row r="48" spans="1:20" s="12" customFormat="1" ht="26.25" customHeight="1" x14ac:dyDescent="0.25">
      <c r="A48" s="55" t="s">
        <v>38</v>
      </c>
      <c r="B48" s="57">
        <v>1400000</v>
      </c>
      <c r="C48" s="56">
        <v>0</v>
      </c>
      <c r="D48" s="56">
        <v>0</v>
      </c>
      <c r="E48" s="56">
        <v>0</v>
      </c>
      <c r="F48" s="82">
        <v>12980</v>
      </c>
      <c r="G48" s="56">
        <v>0</v>
      </c>
      <c r="H48" s="56">
        <v>0</v>
      </c>
      <c r="I48" s="82">
        <v>126794.9</v>
      </c>
      <c r="J48" s="56">
        <v>541109.57999999996</v>
      </c>
      <c r="K48" s="56">
        <v>0</v>
      </c>
      <c r="L48" s="56">
        <v>39315.94</v>
      </c>
      <c r="M48" s="56">
        <v>31497.98</v>
      </c>
      <c r="N48" s="56">
        <v>0</v>
      </c>
      <c r="O48" s="56">
        <v>0</v>
      </c>
      <c r="P48" s="9">
        <f t="shared" si="23"/>
        <v>751698.39999999991</v>
      </c>
      <c r="Q48" s="9"/>
      <c r="R48" s="9"/>
      <c r="S48" s="44"/>
      <c r="T48" s="44"/>
    </row>
    <row r="49" spans="1:20" s="12" customFormat="1" ht="26.25" customHeight="1" x14ac:dyDescent="0.25">
      <c r="A49" s="55" t="s">
        <v>47</v>
      </c>
      <c r="B49" s="57">
        <v>300000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86">
        <f t="shared" si="23"/>
        <v>0</v>
      </c>
      <c r="Q49" s="35"/>
      <c r="R49" s="26"/>
      <c r="S49" s="44"/>
      <c r="T49" s="44"/>
    </row>
    <row r="50" spans="1:20" ht="21.75" customHeight="1" x14ac:dyDescent="0.25">
      <c r="A50" s="55" t="s">
        <v>27</v>
      </c>
      <c r="B50" s="57">
        <v>200000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86">
        <f t="shared" si="23"/>
        <v>0</v>
      </c>
      <c r="Q50" s="35"/>
      <c r="R50" s="26"/>
      <c r="S50" s="44"/>
      <c r="T50" s="44"/>
    </row>
    <row r="51" spans="1:20" ht="33.75" x14ac:dyDescent="0.25">
      <c r="A51" s="55" t="s">
        <v>28</v>
      </c>
      <c r="B51" s="57">
        <v>100000</v>
      </c>
      <c r="C51" s="56">
        <v>0</v>
      </c>
      <c r="D51" s="56">
        <v>0</v>
      </c>
      <c r="E51" s="56">
        <f>+F51+G51+H51+I51+J51+K51+L51+M51+N51+O51</f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86">
        <f t="shared" ref="P51" si="24">+E51+F51+G51+H51+I51+J51+K51+L51+M51+N51</f>
        <v>0</v>
      </c>
      <c r="Q51" s="35"/>
      <c r="R51" s="26"/>
      <c r="S51" s="44"/>
      <c r="T51" s="44"/>
    </row>
    <row r="52" spans="1:20" ht="23.25" customHeight="1" x14ac:dyDescent="0.25">
      <c r="A52" s="91" t="s">
        <v>29</v>
      </c>
      <c r="B52" s="52">
        <f>+B53</f>
        <v>630105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6">
        <v>0</v>
      </c>
      <c r="J52" s="53">
        <v>0</v>
      </c>
      <c r="K52" s="53">
        <v>0</v>
      </c>
      <c r="L52" s="53">
        <v>0</v>
      </c>
      <c r="M52" s="53">
        <v>0</v>
      </c>
      <c r="N52" s="53">
        <f>+N53</f>
        <v>559878.37</v>
      </c>
      <c r="O52" s="53">
        <f>+O53</f>
        <v>249.21</v>
      </c>
      <c r="P52" s="9">
        <f>+E52+F52+G52+H52+I52+J52+K52+L52+M52+N52+O52</f>
        <v>560127.57999999996</v>
      </c>
      <c r="Q52" s="9"/>
      <c r="R52" s="9"/>
      <c r="S52" s="26"/>
      <c r="T52" s="44"/>
    </row>
    <row r="53" spans="1:20" ht="24" customHeight="1" thickBot="1" x14ac:dyDescent="0.3">
      <c r="A53" s="55" t="s">
        <v>30</v>
      </c>
      <c r="B53" s="57">
        <v>630105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559878.37</v>
      </c>
      <c r="O53" s="58">
        <v>249.21</v>
      </c>
      <c r="P53" s="79">
        <f>+E53+F53+G53+H53+I53+J53+K53+L53+M53+N53+O53</f>
        <v>560127.57999999996</v>
      </c>
      <c r="Q53" s="81"/>
      <c r="R53" s="26"/>
      <c r="S53" s="26"/>
      <c r="T53" s="26"/>
    </row>
    <row r="54" spans="1:20" s="18" customFormat="1" ht="18" customHeight="1" thickBot="1" x14ac:dyDescent="0.3">
      <c r="A54" s="71" t="s">
        <v>1</v>
      </c>
      <c r="B54" s="74">
        <f>+B52+B43+B41+B32+B22+B18</f>
        <v>245998207</v>
      </c>
      <c r="C54" s="72">
        <f t="shared" ref="C54:H54" si="25">+C52+C43+C32+C22+C18+C41</f>
        <v>20000000</v>
      </c>
      <c r="D54" s="72">
        <f>+D52+D43+D41+D32+D22</f>
        <v>1463500</v>
      </c>
      <c r="E54" s="73">
        <f t="shared" si="25"/>
        <v>14414060.27</v>
      </c>
      <c r="F54" s="74">
        <f t="shared" si="25"/>
        <v>19046262.390000001</v>
      </c>
      <c r="G54" s="74">
        <f t="shared" si="25"/>
        <v>18199242.27</v>
      </c>
      <c r="H54" s="74">
        <f t="shared" si="25"/>
        <v>17525089.190000001</v>
      </c>
      <c r="I54" s="74">
        <f t="shared" ref="I54:P54" si="26">+I52+I43+I41+I32+I22+I18</f>
        <v>22274614.670000002</v>
      </c>
      <c r="J54" s="74">
        <f t="shared" si="26"/>
        <v>17879751.18</v>
      </c>
      <c r="K54" s="75">
        <f t="shared" si="26"/>
        <v>15852287.519999998</v>
      </c>
      <c r="L54" s="75">
        <f t="shared" si="26"/>
        <v>20043482.329999998</v>
      </c>
      <c r="M54" s="75">
        <f t="shared" si="26"/>
        <v>15687629.75</v>
      </c>
      <c r="N54" s="75">
        <f t="shared" si="26"/>
        <v>21618295.77</v>
      </c>
      <c r="O54" s="75">
        <f t="shared" ref="O54" si="27">+O52+O43+O41+O32+O22+O18</f>
        <v>27369241.690000001</v>
      </c>
      <c r="P54" s="80">
        <f t="shared" si="26"/>
        <v>209909957.03</v>
      </c>
      <c r="Q54" s="59"/>
      <c r="R54" s="26"/>
      <c r="S54" s="26"/>
      <c r="T54" s="26"/>
    </row>
    <row r="55" spans="1:20" x14ac:dyDescent="0.25">
      <c r="A55" s="8"/>
      <c r="B55" s="9"/>
      <c r="C55" s="9"/>
      <c r="D55" s="9"/>
      <c r="E55" s="9"/>
      <c r="F55" s="9"/>
      <c r="G55" s="9"/>
      <c r="H55" s="9"/>
      <c r="J55" s="60"/>
      <c r="K55" s="66"/>
      <c r="L55" s="9"/>
      <c r="M55" s="9"/>
      <c r="N55" s="9"/>
    </row>
    <row r="56" spans="1:20" x14ac:dyDescent="0.25">
      <c r="A56" s="8"/>
      <c r="B56" s="9"/>
      <c r="C56" s="9"/>
      <c r="D56" s="9"/>
      <c r="E56" s="9"/>
      <c r="F56" s="9"/>
      <c r="G56" s="9"/>
      <c r="H56" s="9"/>
      <c r="J56" s="60"/>
      <c r="K56" s="66"/>
      <c r="L56" s="9"/>
      <c r="M56" s="9"/>
      <c r="N56" s="9"/>
    </row>
    <row r="57" spans="1:20" s="26" customFormat="1" x14ac:dyDescent="0.25">
      <c r="A57" s="76" t="s">
        <v>45</v>
      </c>
      <c r="D57" s="48"/>
      <c r="E57" s="95" t="s">
        <v>50</v>
      </c>
      <c r="F57" s="95"/>
      <c r="H57" s="35"/>
      <c r="I57" s="97" t="s">
        <v>46</v>
      </c>
      <c r="J57" s="97"/>
      <c r="L57" s="9"/>
      <c r="M57" s="9"/>
      <c r="N57" s="9"/>
    </row>
    <row r="58" spans="1:20" x14ac:dyDescent="0.25">
      <c r="A58" s="8"/>
      <c r="B58" s="9"/>
      <c r="C58" s="9"/>
      <c r="D58" s="9"/>
      <c r="E58" s="9"/>
      <c r="F58" s="9"/>
      <c r="G58" s="9"/>
      <c r="H58" s="9"/>
      <c r="J58" s="60"/>
      <c r="K58" s="66"/>
      <c r="L58" s="9"/>
      <c r="M58" s="9"/>
      <c r="N58" s="9"/>
    </row>
    <row r="59" spans="1:20" x14ac:dyDescent="0.25">
      <c r="A59" s="96" t="s">
        <v>71</v>
      </c>
      <c r="B59" s="96"/>
      <c r="C59" s="26"/>
      <c r="D59" s="48"/>
      <c r="E59" s="96" t="s">
        <v>48</v>
      </c>
      <c r="F59" s="96"/>
      <c r="G59" s="26"/>
      <c r="H59" s="35"/>
      <c r="I59" s="96" t="s">
        <v>55</v>
      </c>
      <c r="J59" s="96"/>
      <c r="K59" s="26"/>
      <c r="L59" s="9"/>
      <c r="M59" s="9"/>
      <c r="N59" s="9"/>
    </row>
    <row r="60" spans="1:20" x14ac:dyDescent="0.25">
      <c r="A60" s="98" t="s">
        <v>70</v>
      </c>
      <c r="B60" s="98"/>
      <c r="E60" s="99" t="s">
        <v>65</v>
      </c>
      <c r="F60" s="99"/>
      <c r="G60" s="35"/>
      <c r="H60" s="35"/>
      <c r="I60" s="98" t="s">
        <v>66</v>
      </c>
      <c r="J60" s="98"/>
      <c r="K60" s="26"/>
      <c r="L60" s="9"/>
      <c r="M60" s="9"/>
      <c r="N60" s="9"/>
    </row>
    <row r="61" spans="1:20" x14ac:dyDescent="0.25">
      <c r="C61" s="78"/>
      <c r="E61" s="77"/>
      <c r="F61" s="78"/>
      <c r="G61" s="47"/>
      <c r="H61" s="47"/>
      <c r="I61" s="25"/>
      <c r="J61" s="39"/>
      <c r="K61" s="26"/>
      <c r="L61" s="9"/>
      <c r="M61" s="9"/>
      <c r="N61" s="9"/>
    </row>
    <row r="62" spans="1:20" x14ac:dyDescent="0.25">
      <c r="A62" s="25"/>
      <c r="B62" s="25"/>
      <c r="C62" s="23"/>
      <c r="D62" s="9"/>
      <c r="E62" s="25"/>
      <c r="F62" s="25"/>
      <c r="G62" s="45"/>
      <c r="H62" s="45"/>
      <c r="I62" s="25"/>
      <c r="J62" s="39"/>
      <c r="K62" s="26"/>
      <c r="L62" s="9"/>
      <c r="M62" s="9"/>
      <c r="N62" s="9"/>
    </row>
    <row r="63" spans="1:20" ht="16.5" customHeight="1" x14ac:dyDescent="0.25">
      <c r="A63" s="33"/>
      <c r="B63" s="23"/>
      <c r="C63" s="22"/>
      <c r="D63" s="25"/>
      <c r="E63" s="33"/>
      <c r="F63" s="29"/>
      <c r="G63" s="45"/>
      <c r="H63" s="45"/>
      <c r="I63" s="26"/>
      <c r="J63" s="26"/>
      <c r="K63" s="26"/>
      <c r="L63" s="9"/>
      <c r="M63" s="9"/>
      <c r="N63" s="9"/>
      <c r="O63" s="13"/>
      <c r="P63" s="13"/>
      <c r="T63" s="7"/>
    </row>
    <row r="64" spans="1:20" s="26" customFormat="1" ht="18" customHeight="1" x14ac:dyDescent="0.25">
      <c r="A64" s="32"/>
      <c r="B64" s="22"/>
      <c r="C64"/>
      <c r="D64" s="25"/>
      <c r="E64" s="32"/>
      <c r="F64" s="28"/>
      <c r="G64" s="35"/>
      <c r="H64" s="35"/>
      <c r="J64" s="9"/>
      <c r="L64" s="10"/>
      <c r="M64" s="10"/>
      <c r="N64" s="13"/>
      <c r="O64" s="7"/>
      <c r="P64" s="7"/>
      <c r="Q64" s="7"/>
      <c r="R64" s="7"/>
    </row>
    <row r="65" spans="1:23" s="26" customFormat="1" ht="13.5" customHeight="1" x14ac:dyDescent="0.25">
      <c r="A65"/>
      <c r="B65"/>
      <c r="C65" s="1"/>
      <c r="D65" s="29"/>
      <c r="E65"/>
      <c r="F65"/>
      <c r="G65" s="35"/>
      <c r="H65" s="35"/>
      <c r="K65" s="9"/>
      <c r="L65" s="9"/>
      <c r="M65" s="13"/>
      <c r="N65" s="7"/>
      <c r="O65" s="7"/>
      <c r="P65" s="7"/>
    </row>
    <row r="66" spans="1:23" s="26" customFormat="1" ht="0.75" customHeight="1" x14ac:dyDescent="0.25">
      <c r="A66" s="1"/>
      <c r="B66" s="1"/>
      <c r="C66"/>
      <c r="D66" s="28"/>
      <c r="E66" s="1"/>
      <c r="F66" s="1"/>
      <c r="G66" s="35"/>
      <c r="H66" s="35"/>
      <c r="I66" s="3"/>
      <c r="K66" s="9"/>
      <c r="L66" s="25"/>
      <c r="M66" s="13"/>
      <c r="N66" s="13"/>
      <c r="O66" s="7"/>
      <c r="P66" s="7"/>
      <c r="Q66" s="7"/>
    </row>
    <row r="67" spans="1:23" s="26" customFormat="1" ht="15" hidden="1" customHeight="1" x14ac:dyDescent="0.25">
      <c r="A67"/>
      <c r="B67"/>
      <c r="C67"/>
      <c r="D67"/>
      <c r="E67"/>
      <c r="F67"/>
      <c r="G67" s="45"/>
      <c r="H67" s="45"/>
      <c r="I67" s="46"/>
      <c r="J67" s="9"/>
      <c r="K67" s="9"/>
      <c r="L67" s="25"/>
      <c r="M67" s="27"/>
      <c r="N67" s="13"/>
      <c r="O67" s="7"/>
      <c r="P67" s="7"/>
      <c r="Q67" s="7"/>
      <c r="R67" s="7"/>
    </row>
    <row r="68" spans="1:23" s="26" customFormat="1" ht="15" hidden="1" customHeight="1" x14ac:dyDescent="0.25">
      <c r="A68"/>
      <c r="B68"/>
      <c r="C68"/>
      <c r="D68" s="1"/>
      <c r="E68"/>
      <c r="F68"/>
      <c r="G68" s="35"/>
      <c r="H68" s="35"/>
      <c r="I68" s="46"/>
      <c r="J68" s="25"/>
      <c r="K68" s="9"/>
      <c r="L68" s="23"/>
      <c r="N68" s="13"/>
      <c r="O68" s="7"/>
      <c r="P68" s="7"/>
      <c r="Q68" s="7"/>
      <c r="R68" s="7"/>
    </row>
    <row r="69" spans="1:23" s="26" customFormat="1" ht="18.75" customHeight="1" x14ac:dyDescent="0.25">
      <c r="A69"/>
      <c r="B69"/>
      <c r="C69"/>
      <c r="D69"/>
      <c r="E69"/>
      <c r="F69"/>
      <c r="G69" s="35"/>
      <c r="H69" s="35"/>
      <c r="J69" s="25"/>
      <c r="K69" s="25"/>
      <c r="L69" s="22"/>
      <c r="O69" s="13"/>
      <c r="P69" s="7"/>
      <c r="Q69" s="7"/>
      <c r="R69" s="7"/>
      <c r="S69" s="7"/>
    </row>
    <row r="70" spans="1:23" x14ac:dyDescent="0.25">
      <c r="G70" s="35"/>
      <c r="H70" s="35"/>
      <c r="I70" s="26"/>
      <c r="J70" s="23"/>
      <c r="K70" s="25"/>
      <c r="P70" s="13"/>
      <c r="Q70" s="13"/>
      <c r="R70" s="7"/>
      <c r="S70" s="7"/>
      <c r="T70" s="7"/>
      <c r="U70" s="7"/>
    </row>
    <row r="71" spans="1:23" x14ac:dyDescent="0.25">
      <c r="G71" s="35"/>
      <c r="H71" s="35"/>
      <c r="I71" s="26"/>
      <c r="J71" s="22"/>
      <c r="K71" s="23"/>
      <c r="L71" s="1"/>
      <c r="P71" s="13"/>
      <c r="Q71" s="13"/>
      <c r="R71" s="7"/>
      <c r="S71" s="7"/>
      <c r="T71" s="7"/>
      <c r="U71" s="7"/>
    </row>
    <row r="72" spans="1:23" ht="16.5" customHeight="1" x14ac:dyDescent="0.25">
      <c r="C72" s="3"/>
      <c r="G72" s="35"/>
      <c r="H72" s="35"/>
      <c r="I72" s="46"/>
      <c r="J72" s="26"/>
      <c r="K72" s="22"/>
      <c r="P72" s="13"/>
      <c r="Q72" s="13"/>
      <c r="R72" s="7"/>
      <c r="S72" s="7"/>
      <c r="T72" s="7"/>
      <c r="U72" s="7"/>
    </row>
    <row r="73" spans="1:23" x14ac:dyDescent="0.25">
      <c r="B73" s="3"/>
      <c r="C73" s="1"/>
      <c r="E73" s="3"/>
      <c r="F73" s="3"/>
      <c r="G73" s="35"/>
      <c r="H73" s="35"/>
      <c r="I73" s="26"/>
      <c r="J73" s="46"/>
      <c r="K73" s="26"/>
      <c r="R73" s="13"/>
      <c r="S73" s="13"/>
      <c r="T73" s="7"/>
      <c r="U73" s="7"/>
      <c r="V73" s="7"/>
      <c r="W73" s="7"/>
    </row>
    <row r="74" spans="1:23" x14ac:dyDescent="0.25">
      <c r="A74" s="2"/>
      <c r="B74" s="1"/>
      <c r="C74" s="1"/>
      <c r="E74" s="1"/>
      <c r="F74" s="1"/>
      <c r="G74" s="35"/>
      <c r="H74" s="35"/>
      <c r="I74" s="26"/>
      <c r="J74" s="26"/>
      <c r="K74" s="46"/>
      <c r="R74" s="13"/>
      <c r="S74" s="13"/>
      <c r="T74" s="7"/>
      <c r="U74" s="7"/>
      <c r="V74" s="7"/>
      <c r="W74" s="7"/>
    </row>
    <row r="75" spans="1:23" x14ac:dyDescent="0.25">
      <c r="A75" s="1"/>
      <c r="B75" s="1"/>
      <c r="D75" s="3"/>
      <c r="E75" s="1"/>
      <c r="F75" s="1"/>
      <c r="G75" s="35"/>
      <c r="H75" s="35"/>
      <c r="I75" s="26"/>
      <c r="J75" s="26"/>
      <c r="K75" s="26"/>
      <c r="R75" s="13"/>
      <c r="S75" s="13"/>
      <c r="T75" s="7"/>
      <c r="U75" s="7"/>
      <c r="V75" s="7"/>
      <c r="W75" s="7"/>
    </row>
    <row r="76" spans="1:23" x14ac:dyDescent="0.25">
      <c r="A76" s="1"/>
      <c r="D76" s="1"/>
      <c r="G76" s="26"/>
      <c r="H76" s="26"/>
      <c r="I76" s="26"/>
      <c r="J76" s="26"/>
      <c r="K76" s="26"/>
      <c r="R76" s="13"/>
      <c r="S76" s="13"/>
      <c r="T76" s="7"/>
      <c r="U76" s="7"/>
      <c r="V76" s="7"/>
      <c r="W76" s="7"/>
    </row>
    <row r="77" spans="1:23" ht="36" customHeight="1" x14ac:dyDescent="0.25">
      <c r="A77" s="6"/>
      <c r="D77" s="1"/>
      <c r="G77" s="26"/>
      <c r="H77" s="26"/>
      <c r="I77" s="26"/>
      <c r="J77" s="26"/>
      <c r="K77" s="26"/>
      <c r="R77" s="13"/>
      <c r="S77" s="13"/>
      <c r="T77" s="7"/>
      <c r="U77" s="7"/>
      <c r="V77" s="7"/>
      <c r="W77" s="7"/>
    </row>
    <row r="78" spans="1:23" x14ac:dyDescent="0.25">
      <c r="A78" s="5"/>
      <c r="C78" s="1"/>
      <c r="I78" s="26"/>
      <c r="J78" s="26"/>
      <c r="K78" s="26"/>
      <c r="L78" s="3"/>
      <c r="M78" s="3"/>
      <c r="N78" s="3"/>
      <c r="R78" s="10"/>
      <c r="S78" s="13"/>
      <c r="T78" s="7"/>
      <c r="U78" s="7"/>
      <c r="V78" s="7"/>
    </row>
    <row r="79" spans="1:23" x14ac:dyDescent="0.25">
      <c r="A79" s="4"/>
      <c r="B79" s="1"/>
      <c r="E79" s="1"/>
      <c r="F79" s="1"/>
      <c r="I79" s="26"/>
      <c r="J79" s="26"/>
      <c r="K79" s="26"/>
      <c r="L79" s="1"/>
      <c r="M79" s="1"/>
      <c r="N79" s="1"/>
      <c r="S79" s="10"/>
    </row>
    <row r="80" spans="1:23" x14ac:dyDescent="0.25">
      <c r="A80" s="1"/>
      <c r="I80" s="26"/>
      <c r="J80" s="3"/>
      <c r="K80" s="26"/>
      <c r="L80" s="1"/>
      <c r="M80" s="1"/>
      <c r="N80" s="1"/>
    </row>
    <row r="81" spans="4:15" x14ac:dyDescent="0.25">
      <c r="D81" s="1"/>
      <c r="I81" s="26"/>
      <c r="J81" s="46"/>
      <c r="K81" s="3"/>
    </row>
    <row r="82" spans="4:15" x14ac:dyDescent="0.25">
      <c r="I82" s="26"/>
      <c r="J82" s="46"/>
      <c r="K82" s="46"/>
      <c r="O82" t="s">
        <v>39</v>
      </c>
    </row>
    <row r="83" spans="4:15" x14ac:dyDescent="0.25">
      <c r="K83" s="1"/>
    </row>
    <row r="84" spans="4:15" x14ac:dyDescent="0.25">
      <c r="L84" s="1"/>
      <c r="M84" s="1"/>
      <c r="N84" s="1"/>
    </row>
    <row r="86" spans="4:15" x14ac:dyDescent="0.25">
      <c r="J86" s="1"/>
    </row>
    <row r="87" spans="4:15" x14ac:dyDescent="0.25">
      <c r="K87" s="1"/>
    </row>
  </sheetData>
  <mergeCells count="14">
    <mergeCell ref="A60:B60"/>
    <mergeCell ref="I60:J60"/>
    <mergeCell ref="E60:F60"/>
    <mergeCell ref="A59:B59"/>
    <mergeCell ref="A5:P5"/>
    <mergeCell ref="A6:P6"/>
    <mergeCell ref="A7:P8"/>
    <mergeCell ref="A9:P9"/>
    <mergeCell ref="A10:P10"/>
    <mergeCell ref="A4:D4"/>
    <mergeCell ref="E57:F57"/>
    <mergeCell ref="E59:F59"/>
    <mergeCell ref="I57:J57"/>
    <mergeCell ref="I59:J59"/>
  </mergeCells>
  <conditionalFormatting sqref="B61">
    <cfRule type="duplicateValues" dxfId="1" priority="1"/>
  </conditionalFormatting>
  <conditionalFormatting sqref="B61">
    <cfRule type="duplicateValues" dxfId="0" priority="2"/>
  </conditionalFormatting>
  <pageMargins left="0.52" right="0.17" top="0.75" bottom="0.75" header="0.3" footer="0.3"/>
  <pageSetup scale="60" orientation="landscape" r:id="rId1"/>
  <ignoredErrors>
    <ignoredError sqref="D54 P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2024-12-04T18:47:43Z</cp:lastPrinted>
  <dcterms:created xsi:type="dcterms:W3CDTF">2018-04-17T18:57:16Z</dcterms:created>
  <dcterms:modified xsi:type="dcterms:W3CDTF">2024-12-09T15:59:37Z</dcterms:modified>
</cp:coreProperties>
</file>